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-30092002 KEY-IN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PwC</author>
    <author>Abas</author>
    <author>ayaziza</author>
  </authors>
  <commentList>
    <comment ref="Q50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Contra for RSG</t>
        </r>
      </text>
    </comment>
    <comment ref="V16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Bad debts written off and allowance for doubtful debts</t>
        </r>
      </text>
    </comment>
    <comment ref="P18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Prov in dimunition in value of investment written back</t>
        </r>
      </text>
    </comment>
    <comment ref="I13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Agreed to consol income statement</t>
        </r>
      </text>
    </comment>
    <comment ref="H22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yr's share of associate profit</t>
        </r>
      </text>
    </comment>
    <comment ref="O20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 share of associate profit</t>
        </r>
      </text>
    </comment>
    <comment ref="O21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current yr share of associate tax</t>
        </r>
      </text>
    </comment>
    <comment ref="N42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Goodwill on acquisition</t>
        </r>
      </text>
    </comment>
    <comment ref="AH50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Pls refer working</t>
        </r>
      </text>
    </comment>
    <comment ref="AC14" authorId="1">
      <text>
        <r>
          <rPr>
            <b/>
            <sz val="8"/>
            <rFont val="Tahoma"/>
            <family val="0"/>
          </rPr>
          <t>Abas:</t>
        </r>
        <r>
          <rPr>
            <sz val="8"/>
            <rFont val="Tahoma"/>
            <family val="0"/>
          </rPr>
          <t xml:space="preserve">
Interest paid in COS</t>
        </r>
      </text>
    </comment>
    <comment ref="M30" authorId="0">
      <text>
        <r>
          <rPr>
            <b/>
            <sz val="8"/>
            <rFont val="Tahoma"/>
            <family val="0"/>
          </rPr>
          <t>PwC:</t>
        </r>
        <r>
          <rPr>
            <sz val="8"/>
            <rFont val="Tahoma"/>
            <family val="0"/>
          </rPr>
          <t xml:space="preserve">
Balancing figure</t>
        </r>
      </text>
    </comment>
    <comment ref="V8" authorId="2">
      <text>
        <r>
          <rPr>
            <b/>
            <sz val="8"/>
            <rFont val="Tahoma"/>
            <family val="0"/>
          </rPr>
          <t>ayaziza:</t>
        </r>
        <r>
          <rPr>
            <sz val="8"/>
            <rFont val="Tahoma"/>
            <family val="0"/>
          </rPr>
          <t xml:space="preserve">
couldn't tie details to 30.6.2002</t>
        </r>
      </text>
    </comment>
  </commentList>
</comments>
</file>

<file path=xl/sharedStrings.xml><?xml version="1.0" encoding="utf-8"?>
<sst xmlns="http://schemas.openxmlformats.org/spreadsheetml/2006/main" count="132" uniqueCount="124">
  <si>
    <t>Operating activities</t>
  </si>
  <si>
    <t>Cash receipts from customers</t>
  </si>
  <si>
    <t>Cash paid to suppliers and employees</t>
  </si>
  <si>
    <t>Cash from operations</t>
  </si>
  <si>
    <t>Interest paid</t>
  </si>
  <si>
    <t>Interest received</t>
  </si>
  <si>
    <t>Tax paid</t>
  </si>
  <si>
    <t>Net cash flow from operating activities</t>
  </si>
  <si>
    <t>Investing activities</t>
  </si>
  <si>
    <t>Property,plant and equipment:</t>
  </si>
  <si>
    <t>- additions</t>
  </si>
  <si>
    <t>- disposals</t>
  </si>
  <si>
    <t>Net cash flow from investing activities</t>
  </si>
  <si>
    <t>Financing activities</t>
  </si>
  <si>
    <t>Cash and cash equivalents</t>
  </si>
  <si>
    <t>Check</t>
  </si>
  <si>
    <t>Tax</t>
  </si>
  <si>
    <t>Cash equivalent C/f</t>
  </si>
  <si>
    <t>Share</t>
  </si>
  <si>
    <t xml:space="preserve">Share </t>
  </si>
  <si>
    <t xml:space="preserve">Reserves </t>
  </si>
  <si>
    <t>Capital</t>
  </si>
  <si>
    <t>Revaluation</t>
  </si>
  <si>
    <t>Merger</t>
  </si>
  <si>
    <t>Minority</t>
  </si>
  <si>
    <t>Profit</t>
  </si>
  <si>
    <t xml:space="preserve">Deferred </t>
  </si>
  <si>
    <t>Loans</t>
  </si>
  <si>
    <t>HP</t>
  </si>
  <si>
    <t>Fixed Assets</t>
  </si>
  <si>
    <t>Goodwill</t>
  </si>
  <si>
    <t>Investment</t>
  </si>
  <si>
    <t xml:space="preserve">Other </t>
  </si>
  <si>
    <t xml:space="preserve">Long &amp; Short </t>
  </si>
  <si>
    <t>Construction</t>
  </si>
  <si>
    <t>Attributable</t>
  </si>
  <si>
    <t xml:space="preserve">Progress </t>
  </si>
  <si>
    <t>Inventories</t>
  </si>
  <si>
    <t>Trade</t>
  </si>
  <si>
    <t>Other</t>
  </si>
  <si>
    <t xml:space="preserve">Amount due </t>
  </si>
  <si>
    <t xml:space="preserve">Fixed </t>
  </si>
  <si>
    <t>Fixed</t>
  </si>
  <si>
    <t>Cash</t>
  </si>
  <si>
    <t xml:space="preserve">Trade </t>
  </si>
  <si>
    <t>Bank</t>
  </si>
  <si>
    <t>Provision</t>
  </si>
  <si>
    <t>Taxation</t>
  </si>
  <si>
    <t>capital</t>
  </si>
  <si>
    <t>premium</t>
  </si>
  <si>
    <t>on</t>
  </si>
  <si>
    <t>Reserves</t>
  </si>
  <si>
    <t>Deficit</t>
  </si>
  <si>
    <t>interest</t>
  </si>
  <si>
    <t>c/f</t>
  </si>
  <si>
    <t>Creditors</t>
  </si>
  <si>
    <t>Associated</t>
  </si>
  <si>
    <t>Investments</t>
  </si>
  <si>
    <t>Term Receivable</t>
  </si>
  <si>
    <t>cost</t>
  </si>
  <si>
    <t>profit</t>
  </si>
  <si>
    <t>billings</t>
  </si>
  <si>
    <t>receivables</t>
  </si>
  <si>
    <t>from/(to) assoc</t>
  </si>
  <si>
    <t>deposits</t>
  </si>
  <si>
    <t>and bank</t>
  </si>
  <si>
    <t>payables</t>
  </si>
  <si>
    <t>O/D</t>
  </si>
  <si>
    <t>Total</t>
  </si>
  <si>
    <t>consol</t>
  </si>
  <si>
    <t>Bonus issue</t>
  </si>
  <si>
    <t>Company</t>
  </si>
  <si>
    <t>co</t>
  </si>
  <si>
    <t>restricted</t>
  </si>
  <si>
    <t>balances</t>
  </si>
  <si>
    <t>Adjustments</t>
  </si>
  <si>
    <t>Revenue</t>
  </si>
  <si>
    <t>Cost of sales</t>
  </si>
  <si>
    <t>Other operating income</t>
  </si>
  <si>
    <t>Administrative expenses</t>
  </si>
  <si>
    <t>Advertising and marketing</t>
  </si>
  <si>
    <t>Other opex</t>
  </si>
  <si>
    <t>Finance cost</t>
  </si>
  <si>
    <t>Share of asso</t>
  </si>
  <si>
    <t>MI</t>
  </si>
  <si>
    <t>Dividend</t>
  </si>
  <si>
    <t>Increase in fixed asset through credit</t>
  </si>
  <si>
    <t>Decrease in revaluation</t>
  </si>
  <si>
    <t>Proceeds from disposal of Asso</t>
  </si>
  <si>
    <t>Purchase of subsidiary</t>
  </si>
  <si>
    <t>Additional investment in subsidiary</t>
  </si>
  <si>
    <t>Proceeds from hire purchase</t>
  </si>
  <si>
    <t>Funds from borrowings</t>
  </si>
  <si>
    <t>Repayment of loans</t>
  </si>
  <si>
    <t>Payment of HP</t>
  </si>
  <si>
    <t>Dividend paid to MI</t>
  </si>
  <si>
    <t>Net cash flow used in financing activities</t>
  </si>
  <si>
    <t>(Decrease)/increase in cash and cash equivalents</t>
  </si>
  <si>
    <t xml:space="preserve"> - at end of the period</t>
  </si>
  <si>
    <t>Long term loan</t>
  </si>
  <si>
    <t>O/bal</t>
  </si>
  <si>
    <t>Trust receipts (REC)</t>
  </si>
  <si>
    <t>Contra (RSG)</t>
  </si>
  <si>
    <t>Payment</t>
  </si>
  <si>
    <t>Closing bal</t>
  </si>
  <si>
    <t>Dividend paid to shareholders</t>
  </si>
  <si>
    <t>Proceeds from borrowings</t>
  </si>
  <si>
    <t xml:space="preserve"> - at start of the period/year</t>
  </si>
  <si>
    <t>RANHILL BERHAD (430537-K)</t>
  </si>
  <si>
    <t>RM'000</t>
  </si>
  <si>
    <t>UNAUDITED CONDENSED CONSOLIDATED CASH FLOW STATEMENT</t>
  </si>
  <si>
    <t>NOTE 1</t>
  </si>
  <si>
    <t>Cash and bank balances</t>
  </si>
  <si>
    <t>Deposit with licensed bank</t>
  </si>
  <si>
    <t>Restricted deposits</t>
  </si>
  <si>
    <t>Bank Overdraft</t>
  </si>
  <si>
    <t>for bank guarantee facilities and bank overdrafts granted to subsidiaries.</t>
  </si>
  <si>
    <t>THIS CONDENSED FINANCIAL STATEMENTS IS TO BE READ IN CONJUNCTION</t>
  </si>
  <si>
    <t>WITH THE ANNUAL FINANCIAL STATEMENTS FOR THE YEAR ENDED 30 JUNE 2002</t>
  </si>
  <si>
    <t>INTERIM REPORT FOR THE QUARTER ENDED 30 SEPTEMBER 2002</t>
  </si>
  <si>
    <t>Included in deposits with licensed banks are deposits of RM8,694,000 that are pledged with banks as securities</t>
  </si>
  <si>
    <t>there are no comparative figure being disclosed.</t>
  </si>
  <si>
    <t xml:space="preserve">As this is the first interim financial report prepared in accordance with MASB 26 - Interim Financial Reporting, </t>
  </si>
  <si>
    <t>As per Unaudited Condensed Consolidated Balance Sheet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</si>
</sst>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RM&quot;#,##0;&quot;RM&quot;\-#,##0"/>
    <numFmt numFmtId="181" formatCode="&quot;RM&quot;#,##0;[Red]&quot;RM&quot;\-#,##0"/>
    <numFmt numFmtId="182" formatCode="&quot;RM&quot;#,##0.00;&quot;RM&quot;\-#,##0.00"/>
    <numFmt numFmtId="183" formatCode="&quot;RM&quot;#,##0.00;[Red]&quot;RM&quot;\-#,##0.00"/>
    <numFmt numFmtId="184" formatCode="_ &quot;RM&quot;* #,##0_ ;_ &quot;RM&quot;* \-#,##0_ ;_ &quot;RM&quot;* &quot;-&quot;_ ;_ @_ "/>
    <numFmt numFmtId="185" formatCode="_ &quot;RM&quot;* #,##0.00_ ;_ &quot;RM&quot;* \-#,##0.00_ ;_ &quot;RM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 * #,##0_ ;_ * \(#,##0\)_ ;_ * &quot;-&quot;_ ;_ @_ "/>
    <numFmt numFmtId="193" formatCode="_(* #,##0_);_(* \(#,##0\);_(* &quot;-&quot;??_);_(@_)"/>
    <numFmt numFmtId="194" formatCode="0.0%"/>
    <numFmt numFmtId="195" formatCode="0.000%"/>
    <numFmt numFmtId="196" formatCode="_ * #,##0.0_ ;_ * \(#,##0.0\)_ ;_ * &quot;-&quot;_ ;_ @_ "/>
    <numFmt numFmtId="197" formatCode="_ * #,##0.00_ ;_ * \(#,##0.00\)_ ;_ * &quot;-&quot;_ ;_ @_ "/>
    <numFmt numFmtId="198" formatCode="_ * #,##0.0_ ;_ * \-#,##0.0_ ;_ * &quot;-&quot;??_ ;_ @_ "/>
    <numFmt numFmtId="199" formatCode="_ * #,##0_ ;_ * \-#,##0_ ;_ * &quot;-&quot;??_ ;_ @_ "/>
    <numFmt numFmtId="200" formatCode="_-* #,##0_-;\-* \(#,##0\)_-;_-* &quot;-&quot;_-;_-@_-"/>
    <numFmt numFmtId="201" formatCode="_ * #,##0.0_ ;_ * \-#,##0.0_ ;_ * &quot;-&quot;?_ ;_ @_ "/>
    <numFmt numFmtId="202" formatCode="_(* #,##0.0_);_(* \(#,##0.0\);_(* &quot;-&quot;??_);_(@_)"/>
    <numFmt numFmtId="203" formatCode="#,##0.0_);[Red]\(#,##0.0\)"/>
    <numFmt numFmtId="204" formatCode="#,##0.00000_);[Red]\(#,##0.00000\)"/>
    <numFmt numFmtId="205" formatCode="#,##0.000_);[Red]\(#,##0.000\)"/>
    <numFmt numFmtId="206" formatCode="#,##0.0000_);[Red]\(#,##0.0000\)"/>
    <numFmt numFmtId="207" formatCode="_ * #,##0.000_ ;_ * \-#,##0.000_ ;_ * &quot;-&quot;??_ ;_ @_ "/>
    <numFmt numFmtId="208" formatCode="_ * #,##0.0000_ ;_ * \-#,##0.0000_ ;_ * &quot;-&quot;??_ ;_ @_ "/>
    <numFmt numFmtId="209" formatCode="_ * #,##0.00000_ ;_ * \-#,##0.00000_ ;_ * &quot;-&quot;??_ ;_ @_ "/>
    <numFmt numFmtId="210" formatCode="_ * #,##0.000000_ ;_ * \-#,##0.000000_ ;_ * &quot;-&quot;??_ ;_ @_ "/>
    <numFmt numFmtId="211" formatCode="#,##0.000000_);[Red]\(#,##0.000000\)"/>
    <numFmt numFmtId="212" formatCode="_ * #,##0.0000000_ ;_ * \-#,##0.0000000_ ;_ * &quot;-&quot;??_ ;_ @_ "/>
    <numFmt numFmtId="213" formatCode="_ * #,##0.00000000_ ;_ * \-#,##0.00000000_ ;_ * &quot;-&quot;??_ ;_ @_ "/>
    <numFmt numFmtId="214" formatCode="0.000"/>
    <numFmt numFmtId="215" formatCode="0.0"/>
    <numFmt numFmtId="216" formatCode="0.00000"/>
    <numFmt numFmtId="217" formatCode="_ * #,##0.000_ ;_ * \(#,##0.000\)_ ;_ * &quot;-&quot;_ ;_ @_ "/>
    <numFmt numFmtId="218" formatCode="_ * #,##0.0000_ ;_ * \(#,##0.0000\)_ ;_ * &quot;-&quot;_ ;_ @_ "/>
    <numFmt numFmtId="219" formatCode="_ * #,##0.00000_ ;_ * \(#,##0.00000\)_ ;_ * &quot;-&quot;_ ;_ @_ "/>
    <numFmt numFmtId="220" formatCode="_ * #,##0.000000_ ;_ * \(#,##0.000000\)_ ;_ * &quot;-&quot;_ ;_ @_ "/>
    <numFmt numFmtId="221" formatCode="0.0000"/>
    <numFmt numFmtId="222" formatCode="0.00_);[Red]\(0.00\)"/>
    <numFmt numFmtId="223" formatCode="&quot;£&quot;#,##0;\-&quot;£&quot;#,##0"/>
    <numFmt numFmtId="224" formatCode="&quot;£&quot;#,##0;[Red]\-&quot;£&quot;#,##0"/>
    <numFmt numFmtId="225" formatCode="&quot;£&quot;#,##0.00;\-&quot;£&quot;#,##0.00"/>
    <numFmt numFmtId="226" formatCode="&quot;£&quot;#,##0.00;[Red]\-&quot;£&quot;#,##0.00"/>
    <numFmt numFmtId="227" formatCode="_-&quot;£&quot;* #,##0_-;\-&quot;£&quot;* #,##0_-;_-&quot;£&quot;* &quot;-&quot;_-;_-@_-"/>
    <numFmt numFmtId="228" formatCode="_-&quot;£&quot;* #,##0.00_-;\-&quot;£&quot;* #,##0.00_-;_-&quot;£&quot;* &quot;-&quot;??_-;_-@_-"/>
    <numFmt numFmtId="229" formatCode="&quot;RM&quot;#,##0_);\(&quot;RM&quot;#,##0\)"/>
    <numFmt numFmtId="230" formatCode="&quot;RM&quot;#,##0_);[Red]\(&quot;RM&quot;#,##0\)"/>
    <numFmt numFmtId="231" formatCode="&quot;RM&quot;#,##0.00_);\(&quot;RM&quot;#,##0.00\)"/>
    <numFmt numFmtId="232" formatCode="&quot;RM&quot;#,##0.00_);[Red]\(&quot;RM&quot;#,##0.00\)"/>
    <numFmt numFmtId="233" formatCode="_(&quot;RM&quot;* #,##0_);_(&quot;RM&quot;* \(#,##0\);_(&quot;RM&quot;* &quot;-&quot;_);_(@_)"/>
    <numFmt numFmtId="234" formatCode="_(&quot;RM&quot;* #,##0.00_);_(&quot;RM&quot;* \(#,##0.00\);_(&quot;RM&quot;* &quot;-&quot;??_);_(@_)"/>
    <numFmt numFmtId="235" formatCode="#,##0_ ;\-#,##0\ "/>
    <numFmt numFmtId="236" formatCode="#,##0;[Red]#,##0"/>
    <numFmt numFmtId="237" formatCode="#,##0.0_ ;\-#,##0.0\ "/>
    <numFmt numFmtId="238" formatCode="0.0000000"/>
    <numFmt numFmtId="239" formatCode="0.000000"/>
    <numFmt numFmtId="240" formatCode="#,##0.0_);\(#,##0.0\)"/>
    <numFmt numFmtId="241" formatCode="0_);[Red]\(0\)"/>
    <numFmt numFmtId="242" formatCode="_(* #,##0.000_);_(* \(#,##0.000\);_(* &quot;-&quot;??_);_(@_)"/>
    <numFmt numFmtId="243" formatCode="_(* #,##0.0_);_(* \(#,##0.0\);_(* &quot;-&quot;_);_(@_)"/>
    <numFmt numFmtId="244" formatCode="_(* #,##0.00_);_(* \(#,##0.00\);_(* &quot;-&quot;_);_(@_)"/>
    <numFmt numFmtId="245" formatCode="_(* #,##0.000_);_(* \(#,##0.000\);_(* &quot;-&quot;_);_(@_)"/>
    <numFmt numFmtId="246" formatCode="_(* #,##0.000_);_(* \(#,##0.000\);_(* &quot;-&quot;???_);_(@_)"/>
    <numFmt numFmtId="247" formatCode="_ &quot;RM&quot;* #,##0.0_ ;_ &quot;RM&quot;* \-#,##0.0_ ;_ &quot;RM&quot;* &quot;-&quot;??_ ;_ @_ "/>
    <numFmt numFmtId="248" formatCode="_ &quot;RM&quot;* #,##0_ ;_ &quot;RM&quot;* \-#,##0_ ;_ &quot;RM&quot;* &quot;-&quot;??_ ;_ @_ "/>
    <numFmt numFmtId="249" formatCode="_-* #,##0_-;\-* #,##0_-;_-* &quot;-&quot;??_-;_-@_-"/>
    <numFmt numFmtId="250" formatCode="0;[Red]0"/>
    <numFmt numFmtId="251" formatCode="_-* #,##0.0_-;\-* #,##0.0_-;_-* &quot;-&quot;??_-;_-@_-"/>
    <numFmt numFmtId="252" formatCode="_(* #,##0.0_);_(* \(#,##0.0\);_(* &quot;-&quot;?_);_(@_)"/>
    <numFmt numFmtId="253" formatCode="#,##0.0"/>
    <numFmt numFmtId="254" formatCode="#,##0.0;[Red]\-#,##0.0"/>
    <numFmt numFmtId="255" formatCode="0.00000000000"/>
    <numFmt numFmtId="256" formatCode="0.00000000"/>
    <numFmt numFmtId="257" formatCode="0.000000000"/>
    <numFmt numFmtId="258" formatCode="0.0000000000"/>
    <numFmt numFmtId="259" formatCode="0.000000000000"/>
    <numFmt numFmtId="260" formatCode="0.0000000000000"/>
    <numFmt numFmtId="261" formatCode="0_ ;[Red]\-0\ "/>
    <numFmt numFmtId="262" formatCode="0.0;[Red]0.0"/>
    <numFmt numFmtId="263" formatCode="0.00;[Red]0.00"/>
    <numFmt numFmtId="264" formatCode="_(* #,##0.0000_);_(* \(#,##0.0000\);_(* &quot;-&quot;??_);_(@_)"/>
    <numFmt numFmtId="265" formatCode="0_);\(0\)"/>
    <numFmt numFmtId="266" formatCode="0.00_);\(0.00\)"/>
    <numFmt numFmtId="267" formatCode="0.0_);\(0.0\)"/>
    <numFmt numFmtId="268" formatCode="0.0_);[Red]\(0.0\)"/>
    <numFmt numFmtId="269" formatCode="#,##0.000_);\(#,##0.000\)"/>
    <numFmt numFmtId="270" formatCode="_(* #,##0.00000_);_(* \(#,##0.00000\);_(* &quot;-&quot;??_);_(@_)"/>
    <numFmt numFmtId="271" formatCode="_(* #,##0.000000_);_(* \(#,##0.000000\);_(* &quot;-&quot;??_);_(@_)"/>
    <numFmt numFmtId="272" formatCode="_(* #,##0.0000000_);_(* \(#,##0.0000000\);_(* &quot;-&quot;??_);_(@_)"/>
    <numFmt numFmtId="273" formatCode="_(* #,##0.00000000_);_(* \(#,##0.00000000\);_(* &quot;-&quot;??_);_(@_)"/>
    <numFmt numFmtId="274" formatCode="_(* #,##0.000000000_);_(* \(#,##0.000000000\);_(* &quot;-&quot;??_);_(@_)"/>
    <numFmt numFmtId="275" formatCode="_(* #,##0.0000000000_);_(* \(#,##0.0000000000\);_(* &quot;-&quot;??_);_(@_)"/>
    <numFmt numFmtId="276" formatCode="_(* #,##0.0000000000_);_(* \(#,##0.0000000000\);_(* &quot;-&quot;??????????_);_(@_)"/>
    <numFmt numFmtId="277" formatCode="#,##0.00;[Red]#,##0.00"/>
    <numFmt numFmtId="278" formatCode="_-* #,##0.000_-;\-* #,##0.000_-;_-* &quot;-&quot;??_-;_-@_-"/>
    <numFmt numFmtId="279" formatCode="00000"/>
    <numFmt numFmtId="280" formatCode="#,##0;\(#,##0\)"/>
    <numFmt numFmtId="281" formatCode="0.000_);[Red]\(0.000\)"/>
    <numFmt numFmtId="282" formatCode="0.0000_);[Red]\(0.0000\)"/>
    <numFmt numFmtId="283" formatCode="_(* #,##0.0000_);_(* \(#,##0.0000\);_(* &quot;-&quot;_);_(@_)"/>
    <numFmt numFmtId="284" formatCode="_ * #,##0.0000000_ ;_ * \(#,##0.0000000\)_ ;_ * &quot;-&quot;_ ;_ @_ "/>
    <numFmt numFmtId="285" formatCode="_ * #,##0.00000000_ ;_ * \(#,##0.00000000\)_ ;_ * &quot;-&quot;_ ;_ @_ "/>
    <numFmt numFmtId="286" formatCode="_ * #,##0.000000000_ ;_ * \(#,##0.000000000\)_ ;_ * &quot;-&quot;_ ;_ @_ "/>
    <numFmt numFmtId="287" formatCode="_ * #,##0.0000000000_ ;_ * \(#,##0.0000000000\)_ ;_ * &quot;-&quot;_ ;_ @_ "/>
    <numFmt numFmtId="288" formatCode="0.0_ ;[Red]\-0.0\ "/>
    <numFmt numFmtId="289" formatCode="0.00_ ;[Red]\-0.00\ "/>
    <numFmt numFmtId="290" formatCode="0.000_ ;[Red]\-0.000\ "/>
    <numFmt numFmtId="291" formatCode="0.0000_ ;[Red]\-0.0000\ "/>
    <numFmt numFmtId="292" formatCode="#,##0.0000_);\(#,##0.0000\)"/>
    <numFmt numFmtId="293" formatCode="#,##0.00000_);\(#,##0.00000\)"/>
    <numFmt numFmtId="294" formatCode="#,##0.000000_);\(#,##0.000000\)"/>
    <numFmt numFmtId="295" formatCode="#,##0.0000000_);\(#,##0.0000000\)"/>
    <numFmt numFmtId="296" formatCode="#,##0.00000000_);\(#,##0.00000000\)"/>
    <numFmt numFmtId="297" formatCode="#,##0.000000000_);\(#,##0.000000000\)"/>
    <numFmt numFmtId="298" formatCode="#,##0.000"/>
    <numFmt numFmtId="299" formatCode="#,##0.0000"/>
    <numFmt numFmtId="300" formatCode="#,##0.00000"/>
    <numFmt numFmtId="301" formatCode="#,##0.000000"/>
    <numFmt numFmtId="302" formatCode="_(* #,##0.00000_);_(* \(#,##0.00000\);_(* &quot;-&quot;_);_(@_)"/>
    <numFmt numFmtId="303" formatCode="_(* #,##0.0000_);_(* \(#,##0.0000\);_(* &quot;-&quot;????_);_(@_)"/>
    <numFmt numFmtId="304" formatCode="_(* #,##0.00000_);_(* \(#,##0.00000\);_(* &quot;-&quot;?????_);_(@_)"/>
    <numFmt numFmtId="305" formatCode="0.000_);\(0.000\)"/>
    <numFmt numFmtId="306" formatCode="_(* #,##0.00000_);_(* \(#,##0.00000\);_(* &quot;-&quot;????_);_(@_)"/>
    <numFmt numFmtId="307" formatCode="_(* #,##0.000000_);_(* \(#,##0.000000\);_(* &quot;-&quot;????_);_(@_)"/>
    <numFmt numFmtId="308" formatCode="_(* #,##0.000_);_(* \(#,##0.000\);_(* &quot;-&quot;????_);_(@_)"/>
    <numFmt numFmtId="309" formatCode="_(* #,##0.000000_);_(* \(#,##0.000000\);_(* &quot;-&quot;??????_);_(@_)"/>
    <numFmt numFmtId="310" formatCode="_(* #,##0.0000000_);_(* \(#,##0.0000000\);_(* &quot;-&quot;????_);_(@_)"/>
    <numFmt numFmtId="311" formatCode="_(* #,##0.00000000_);_(* \(#,##0.00000000\);_(* &quot;-&quot;????_);_(@_)"/>
    <numFmt numFmtId="312" formatCode="#,##0.00;\(#,##0.00\)"/>
    <numFmt numFmtId="313" formatCode="mmmm\-yy"/>
    <numFmt numFmtId="314" formatCode="_ * #,##0.00000000000_ ;_ * \(#,##0.00000000000\)_ ;_ * &quot;-&quot;_ ;_ @_ "/>
    <numFmt numFmtId="315" formatCode="_ * #,##0.000000000000_ ;_ * \(#,##0.000000000000\)_ ;_ * &quot;-&quot;_ ;_ @_ "/>
    <numFmt numFmtId="316" formatCode="_ * #,##0.0000000000000_ ;_ * \(#,##0.0000000000000\)_ ;_ * &quot;-&quot;_ ;_ @_ "/>
    <numFmt numFmtId="317" formatCode="_ * #,##0.00000000000000_ ;_ * \(#,##0.00000000000000\)_ ;_ * &quot;-&quot;_ ;_ @_ "/>
    <numFmt numFmtId="318" formatCode="_ * #,##0.000000000000000_ ;_ * \(#,##0.000000000000000\)_ ;_ * &quot;-&quot;_ ;_ @_ "/>
    <numFmt numFmtId="319" formatCode="_-* #,##0.000_-;\-* #,##0.000_-;_-* &quot;-&quot;???_-;_-@_-"/>
    <numFmt numFmtId="320" formatCode="\^#,##0;\^\(#,##0\)"/>
    <numFmt numFmtId="321" formatCode="_ * #,##0_ ;_ * \(#,##0\)_ ;_ * &quot;-&quot;??_ ;_ @_ "/>
    <numFmt numFmtId="322" formatCode="dd\-mmm\-yy_)"/>
    <numFmt numFmtId="323" formatCode="0.00_)"/>
    <numFmt numFmtId="324" formatCode="mm/dd/yy_)"/>
    <numFmt numFmtId="325" formatCode="_ * #,##0.00_ ;_ * \(#,##0.00\)_ ;_ * &quot;-&quot;??_ ;_ @_ "/>
    <numFmt numFmtId="326" formatCode="_ * #,##0.0_ ;_ * \(#,##0.0\)_ ;_ * &quot;-&quot;??_ ;_ @_ "/>
    <numFmt numFmtId="327" formatCode="_ * #,##0.000_ ;_ * \(#,##0.000\)_ ;_ * &quot;-&quot;??_ ;_ @_ "/>
    <numFmt numFmtId="328" formatCode="_ * #,##0.0000_ ;_ * \(#,##0.0000\)_ ;_ * &quot;-&quot;??_ ;_ @_ "/>
    <numFmt numFmtId="329" formatCode="_ * #,##0.00000_ ;_ * \(#,##0.00000\)_ ;_ * &quot;-&quot;??_ ;_ @_ "/>
    <numFmt numFmtId="330" formatCode="_ * #,##0.000000_ ;_ * \(#,##0.000000\)_ ;_ * &quot;-&quot;??_ ;_ @_ "/>
    <numFmt numFmtId="331" formatCode="_-* #,##0.0000_-;\-* #,##0.0000_-;_-* &quot;-&quot;??_-;_-@_-"/>
    <numFmt numFmtId="332" formatCode="_(* #,##0.00_);_(* \(#,##0.00\);_(* &quot;-&quot;????_);_(@_)"/>
    <numFmt numFmtId="333" formatCode="#,##0.0;\-#,##0.0"/>
    <numFmt numFmtId="334" formatCode="#,##0.0;\(#,##0.0\)"/>
    <numFmt numFmtId="335" formatCode="#,##0;[Red]\(#,##0\)"/>
    <numFmt numFmtId="336" formatCode="###0"/>
    <numFmt numFmtId="337" formatCode="#,##0.000;\-#,##0.000"/>
    <numFmt numFmtId="338" formatCode="#,##0.0000;\-#,##0.0000"/>
    <numFmt numFmtId="339" formatCode="#,##0.00000;\-#,##0.00000"/>
    <numFmt numFmtId="340" formatCode="#,##0.000000;\-#,##0.000000"/>
    <numFmt numFmtId="341" formatCode="#,##0.0000000;\-#,##0.0000000"/>
    <numFmt numFmtId="342" formatCode="\-00000"/>
    <numFmt numFmtId="343" formatCode="#,##0.0;[Red]#,##0.0"/>
    <numFmt numFmtId="344" formatCode="#,##0_ ;[Red]\-#,##0\ "/>
    <numFmt numFmtId="345" formatCode="_(* #,##0._);_(* \(#,##0.\);_(* &quot;-&quot;??_);_(@_)"/>
    <numFmt numFmtId="346" formatCode="#,##0.000000000000000_);[Red]\(#,##0.000000000000000\)"/>
    <numFmt numFmtId="347" formatCode="#,##0.000000000_);[Red]\(#,##0.000000000\)"/>
    <numFmt numFmtId="348" formatCode="#,##0.00000000_);[Red]\(#,##0.00000000\)"/>
    <numFmt numFmtId="349" formatCode="#,##0.0000000_);[Red]\(#,##0.0000000\)"/>
    <numFmt numFmtId="350" formatCode="#,##0.00;\&lt;#,##0.00\&gt;"/>
    <numFmt numFmtId="351" formatCode="dd\-mmm\-yy"/>
    <numFmt numFmtId="352" formatCode="&quot;R&quot;#,##0_);\(&quot;R&quot;#,##0\)"/>
    <numFmt numFmtId="353" formatCode="&quot;R&quot;#,##0_);[Red]\(&quot;R&quot;#,##0\)"/>
    <numFmt numFmtId="354" formatCode="&quot;R&quot;#,##0.00_);\(&quot;R&quot;#,##0.00\)"/>
    <numFmt numFmtId="355" formatCode="&quot;R&quot;#,##0.00_);[Red]\(&quot;R&quot;#,##0.00\)"/>
    <numFmt numFmtId="356" formatCode="_(&quot;R&quot;* #,##0_);_(&quot;R&quot;* \(#,##0\);_(&quot;R&quot;* &quot;-&quot;_);_(@_)"/>
    <numFmt numFmtId="357" formatCode="_(&quot;R&quot;* #,##0.00_);_(&quot;R&quot;* \(#,##0.00\);_(&quot;R&quot;* &quot;-&quot;??_);_(@_)"/>
    <numFmt numFmtId="358" formatCode="mm/dd/yy"/>
    <numFmt numFmtId="359" formatCode="_ * #,##0.0_ ;_ * \-#,##0.0_ ;_ * &quot;-&quot;_ ;_ @_ "/>
    <numFmt numFmtId="360" formatCode="_ * #,##0.00_ ;_ * \-#,##0.00_ ;_ * &quot;-&quot;_ ;_ @_ "/>
  </numFmts>
  <fonts count="19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 applyFill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178">
      <alignment/>
      <protection/>
    </xf>
    <xf numFmtId="0" fontId="1" fillId="0" borderId="0" xfId="178" applyFill="1">
      <alignment/>
      <protection/>
    </xf>
    <xf numFmtId="0" fontId="8" fillId="0" borderId="0" xfId="178" applyFont="1">
      <alignment/>
      <protection/>
    </xf>
    <xf numFmtId="37" fontId="1" fillId="0" borderId="0" xfId="178" applyNumberFormat="1">
      <alignment/>
      <protection/>
    </xf>
    <xf numFmtId="0" fontId="8" fillId="0" borderId="1" xfId="178" applyFont="1" applyBorder="1" applyAlignment="1">
      <alignment horizontal="center"/>
      <protection/>
    </xf>
    <xf numFmtId="0" fontId="8" fillId="0" borderId="2" xfId="178" applyFont="1" applyBorder="1" applyAlignment="1">
      <alignment horizontal="center"/>
      <protection/>
    </xf>
    <xf numFmtId="0" fontId="8" fillId="0" borderId="3" xfId="178" applyFont="1" applyBorder="1" applyAlignment="1">
      <alignment horizontal="center"/>
      <protection/>
    </xf>
    <xf numFmtId="0" fontId="7" fillId="0" borderId="1" xfId="178" applyFont="1" applyBorder="1" applyAlignment="1">
      <alignment horizontal="center"/>
      <protection/>
    </xf>
    <xf numFmtId="0" fontId="7" fillId="0" borderId="0" xfId="178" applyFont="1">
      <alignment/>
      <protection/>
    </xf>
    <xf numFmtId="0" fontId="8" fillId="0" borderId="4" xfId="178" applyFont="1" applyBorder="1" applyAlignment="1">
      <alignment horizontal="center"/>
      <protection/>
    </xf>
    <xf numFmtId="0" fontId="8" fillId="0" borderId="5" xfId="178" applyFont="1" applyBorder="1" applyAlignment="1">
      <alignment horizontal="center"/>
      <protection/>
    </xf>
    <xf numFmtId="0" fontId="8" fillId="0" borderId="0" xfId="178" applyFont="1" applyBorder="1" applyAlignment="1">
      <alignment horizontal="center"/>
      <protection/>
    </xf>
    <xf numFmtId="199" fontId="8" fillId="0" borderId="4" xfId="15" applyNumberFormat="1" applyFont="1" applyBorder="1" applyAlignment="1">
      <alignment horizontal="center"/>
    </xf>
    <xf numFmtId="199" fontId="0" fillId="0" borderId="0" xfId="15" applyNumberFormat="1" applyFont="1" applyAlignment="1">
      <alignment/>
    </xf>
    <xf numFmtId="199" fontId="0" fillId="0" borderId="6" xfId="15" applyNumberFormat="1" applyFont="1" applyBorder="1" applyAlignment="1">
      <alignment horizontal="center"/>
    </xf>
    <xf numFmtId="199" fontId="0" fillId="0" borderId="7" xfId="15" applyNumberFormat="1" applyFont="1" applyBorder="1" applyAlignment="1">
      <alignment horizontal="center"/>
    </xf>
    <xf numFmtId="199" fontId="8" fillId="0" borderId="7" xfId="15" applyNumberFormat="1" applyFont="1" applyBorder="1" applyAlignment="1">
      <alignment horizontal="center"/>
    </xf>
    <xf numFmtId="199" fontId="8" fillId="0" borderId="8" xfId="15" applyNumberFormat="1" applyFont="1" applyBorder="1" applyAlignment="1">
      <alignment horizontal="center"/>
    </xf>
    <xf numFmtId="0" fontId="8" fillId="0" borderId="6" xfId="178" applyFont="1" applyBorder="1" applyAlignment="1">
      <alignment horizontal="center"/>
      <protection/>
    </xf>
    <xf numFmtId="199" fontId="0" fillId="0" borderId="8" xfId="15" applyNumberFormat="1" applyFont="1" applyBorder="1" applyAlignment="1">
      <alignment horizontal="center"/>
    </xf>
    <xf numFmtId="0" fontId="1" fillId="0" borderId="6" xfId="178" applyBorder="1">
      <alignment/>
      <protection/>
    </xf>
    <xf numFmtId="0" fontId="9" fillId="0" borderId="0" xfId="178" applyFont="1">
      <alignment/>
      <protection/>
    </xf>
    <xf numFmtId="37" fontId="10" fillId="0" borderId="0" xfId="15" applyNumberFormat="1" applyFont="1" applyAlignment="1">
      <alignment/>
    </xf>
    <xf numFmtId="37" fontId="0" fillId="0" borderId="0" xfId="15" applyNumberFormat="1" applyFont="1" applyFill="1" applyAlignment="1">
      <alignment/>
    </xf>
    <xf numFmtId="37" fontId="0" fillId="2" borderId="0" xfId="15" applyNumberFormat="1" applyFont="1" applyFill="1" applyAlignment="1">
      <alignment/>
    </xf>
    <xf numFmtId="199" fontId="10" fillId="0" borderId="0" xfId="15" applyNumberFormat="1" applyFont="1" applyFill="1" applyAlignment="1">
      <alignment/>
    </xf>
    <xf numFmtId="37" fontId="9" fillId="0" borderId="0" xfId="178" applyNumberFormat="1" applyFont="1">
      <alignment/>
      <protection/>
    </xf>
    <xf numFmtId="37" fontId="0" fillId="3" borderId="0" xfId="15" applyNumberFormat="1" applyFont="1" applyFill="1" applyAlignment="1">
      <alignment/>
    </xf>
    <xf numFmtId="37" fontId="1" fillId="0" borderId="0" xfId="178" applyNumberFormat="1" applyFill="1">
      <alignment/>
      <protection/>
    </xf>
    <xf numFmtId="179" fontId="0" fillId="0" borderId="9" xfId="15" applyFont="1" applyBorder="1" applyAlignment="1">
      <alignment/>
    </xf>
    <xf numFmtId="37" fontId="0" fillId="0" borderId="9" xfId="15" applyNumberFormat="1" applyFont="1" applyBorder="1" applyAlignment="1">
      <alignment/>
    </xf>
    <xf numFmtId="179" fontId="10" fillId="0" borderId="9" xfId="15" applyFont="1" applyBorder="1" applyAlignment="1">
      <alignment/>
    </xf>
    <xf numFmtId="37" fontId="0" fillId="0" borderId="0" xfId="178" applyNumberFormat="1" applyFont="1">
      <alignment/>
      <protection/>
    </xf>
    <xf numFmtId="37" fontId="0" fillId="0" borderId="0" xfId="15" applyNumberFormat="1" applyFont="1" applyAlignment="1">
      <alignment/>
    </xf>
    <xf numFmtId="199" fontId="8" fillId="0" borderId="0" xfId="15" applyNumberFormat="1" applyFont="1" applyAlignment="1">
      <alignment/>
    </xf>
    <xf numFmtId="179" fontId="0" fillId="0" borderId="0" xfId="15" applyFont="1" applyAlignment="1">
      <alignment/>
    </xf>
    <xf numFmtId="0" fontId="0" fillId="0" borderId="0" xfId="178" applyFont="1">
      <alignment/>
      <protection/>
    </xf>
    <xf numFmtId="37" fontId="0" fillId="4" borderId="1" xfId="15" applyNumberFormat="1" applyFont="1" applyFill="1" applyBorder="1" applyAlignment="1">
      <alignment/>
    </xf>
    <xf numFmtId="37" fontId="0" fillId="4" borderId="4" xfId="15" applyNumberFormat="1" applyFont="1" applyFill="1" applyBorder="1" applyAlignment="1">
      <alignment/>
    </xf>
    <xf numFmtId="37" fontId="0" fillId="5" borderId="0" xfId="15" applyNumberFormat="1" applyFont="1" applyFill="1" applyAlignment="1">
      <alignment/>
    </xf>
    <xf numFmtId="37" fontId="0" fillId="0" borderId="0" xfId="15" applyNumberFormat="1" applyFont="1" applyFill="1" applyAlignment="1">
      <alignment horizontal="center"/>
    </xf>
    <xf numFmtId="37" fontId="0" fillId="4" borderId="6" xfId="15" applyNumberFormat="1" applyFont="1" applyFill="1" applyBorder="1" applyAlignment="1">
      <alignment/>
    </xf>
    <xf numFmtId="179" fontId="0" fillId="0" borderId="0" xfId="15" applyFont="1" applyBorder="1" applyAlignment="1">
      <alignment/>
    </xf>
    <xf numFmtId="37" fontId="0" fillId="6" borderId="0" xfId="15" applyNumberFormat="1" applyFont="1" applyFill="1" applyAlignment="1">
      <alignment/>
    </xf>
    <xf numFmtId="37" fontId="4" fillId="0" borderId="0" xfId="163" applyNumberFormat="1" applyFont="1" applyFill="1" applyAlignment="1">
      <alignment/>
    </xf>
    <xf numFmtId="37" fontId="11" fillId="0" borderId="0" xfId="15" applyNumberFormat="1" applyFont="1" applyFill="1" applyAlignment="1">
      <alignment/>
    </xf>
    <xf numFmtId="199" fontId="11" fillId="0" borderId="0" xfId="15" applyNumberFormat="1" applyFont="1" applyBorder="1" applyAlignment="1">
      <alignment/>
    </xf>
    <xf numFmtId="199" fontId="0" fillId="0" borderId="10" xfId="15" applyNumberFormat="1" applyFont="1" applyBorder="1" applyAlignment="1">
      <alignment/>
    </xf>
    <xf numFmtId="37" fontId="0" fillId="0" borderId="10" xfId="15" applyNumberFormat="1" applyFont="1" applyFill="1" applyBorder="1" applyAlignment="1">
      <alignment/>
    </xf>
    <xf numFmtId="37" fontId="0" fillId="0" borderId="10" xfId="15" applyNumberFormat="1" applyFont="1" applyBorder="1" applyAlignment="1">
      <alignment/>
    </xf>
    <xf numFmtId="179" fontId="0" fillId="0" borderId="10" xfId="15" applyFont="1" applyBorder="1" applyAlignment="1">
      <alignment/>
    </xf>
    <xf numFmtId="37" fontId="0" fillId="0" borderId="0" xfId="163" applyNumberFormat="1" applyFont="1" applyFill="1" applyAlignment="1">
      <alignment/>
    </xf>
    <xf numFmtId="37" fontId="0" fillId="0" borderId="0" xfId="178" applyNumberFormat="1" applyFont="1" applyFill="1">
      <alignment/>
      <protection/>
    </xf>
    <xf numFmtId="37" fontId="0" fillId="0" borderId="11" xfId="178" applyNumberFormat="1" applyFont="1" applyBorder="1">
      <alignment/>
      <protection/>
    </xf>
    <xf numFmtId="37" fontId="0" fillId="0" borderId="0" xfId="178" applyNumberFormat="1" applyFont="1" applyBorder="1">
      <alignment/>
      <protection/>
    </xf>
    <xf numFmtId="199" fontId="0" fillId="0" borderId="0" xfId="15" applyNumberFormat="1" applyFont="1" applyFill="1" applyAlignment="1">
      <alignment/>
    </xf>
    <xf numFmtId="0" fontId="0" fillId="0" borderId="0" xfId="178" applyFont="1" applyFill="1">
      <alignment/>
      <protection/>
    </xf>
    <xf numFmtId="37" fontId="0" fillId="0" borderId="9" xfId="178" applyNumberFormat="1" applyFont="1" applyBorder="1">
      <alignment/>
      <protection/>
    </xf>
    <xf numFmtId="179" fontId="0" fillId="0" borderId="0" xfId="15" applyFont="1" applyFill="1" applyAlignment="1">
      <alignment/>
    </xf>
    <xf numFmtId="37" fontId="0" fillId="0" borderId="12" xfId="178" applyNumberFormat="1" applyFont="1" applyFill="1" applyBorder="1">
      <alignment/>
      <protection/>
    </xf>
    <xf numFmtId="37" fontId="0" fillId="0" borderId="11" xfId="178" applyNumberFormat="1" applyFont="1" applyFill="1" applyBorder="1">
      <alignment/>
      <protection/>
    </xf>
    <xf numFmtId="37" fontId="8" fillId="0" borderId="0" xfId="178" applyNumberFormat="1" applyFont="1">
      <alignment/>
      <protection/>
    </xf>
    <xf numFmtId="179" fontId="0" fillId="0" borderId="9" xfId="15" applyFont="1" applyFill="1" applyBorder="1" applyAlignment="1">
      <alignment/>
    </xf>
    <xf numFmtId="179" fontId="0" fillId="4" borderId="0" xfId="15" applyFont="1" applyFill="1" applyAlignment="1">
      <alignment/>
    </xf>
    <xf numFmtId="199" fontId="0" fillId="0" borderId="0" xfId="178" applyNumberFormat="1" applyFont="1">
      <alignment/>
      <protection/>
    </xf>
    <xf numFmtId="199" fontId="1" fillId="0" borderId="0" xfId="178" applyNumberFormat="1">
      <alignment/>
      <protection/>
    </xf>
    <xf numFmtId="199" fontId="0" fillId="0" borderId="0" xfId="15" applyNumberFormat="1" applyFont="1" applyAlignment="1" quotePrefix="1">
      <alignment/>
    </xf>
    <xf numFmtId="37" fontId="0" fillId="0" borderId="13" xfId="178" applyNumberFormat="1" applyFont="1" applyFill="1" applyBorder="1">
      <alignment/>
      <protection/>
    </xf>
    <xf numFmtId="0" fontId="14" fillId="0" borderId="0" xfId="0" applyFont="1" applyAlignment="1">
      <alignment horizontal="left"/>
    </xf>
    <xf numFmtId="37" fontId="0" fillId="0" borderId="0" xfId="178" applyNumberFormat="1" applyFont="1" applyFill="1" applyBorder="1">
      <alignment/>
      <protection/>
    </xf>
    <xf numFmtId="0" fontId="15" fillId="0" borderId="0" xfId="0" applyFont="1" applyAlignment="1">
      <alignment/>
    </xf>
    <xf numFmtId="37" fontId="8" fillId="0" borderId="14" xfId="178" applyNumberFormat="1" applyFont="1" applyBorder="1">
      <alignment/>
      <protection/>
    </xf>
    <xf numFmtId="37" fontId="0" fillId="0" borderId="0" xfId="178" applyNumberFormat="1" applyFont="1" applyAlignment="1">
      <alignment horizontal="right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7" fontId="0" fillId="0" borderId="15" xfId="178" applyNumberFormat="1" applyFont="1" applyFill="1" applyBorder="1">
      <alignment/>
      <protection/>
    </xf>
    <xf numFmtId="199" fontId="0" fillId="0" borderId="0" xfId="15" applyNumberFormat="1" applyFont="1" applyBorder="1" applyAlignment="1">
      <alignment horizontal="center"/>
    </xf>
    <xf numFmtId="37" fontId="0" fillId="0" borderId="0" xfId="15" applyNumberFormat="1" applyFont="1" applyBorder="1" applyAlignment="1">
      <alignment/>
    </xf>
    <xf numFmtId="179" fontId="17" fillId="0" borderId="0" xfId="15" applyFont="1" applyFill="1" applyBorder="1" applyAlignment="1">
      <alignment horizontal="right"/>
    </xf>
    <xf numFmtId="0" fontId="7" fillId="0" borderId="0" xfId="178" applyFont="1" applyFill="1">
      <alignment/>
      <protection/>
    </xf>
    <xf numFmtId="0" fontId="0" fillId="0" borderId="16" xfId="178" applyFont="1" applyBorder="1">
      <alignment/>
      <protection/>
    </xf>
    <xf numFmtId="0" fontId="0" fillId="0" borderId="17" xfId="178" applyFont="1" applyBorder="1">
      <alignment/>
      <protection/>
    </xf>
    <xf numFmtId="0" fontId="17" fillId="0" borderId="18" xfId="178" applyFont="1" applyBorder="1">
      <alignment/>
      <protection/>
    </xf>
    <xf numFmtId="0" fontId="0" fillId="0" borderId="19" xfId="178" applyFont="1" applyBorder="1">
      <alignment/>
      <protection/>
    </xf>
    <xf numFmtId="0" fontId="18" fillId="0" borderId="20" xfId="178" applyFont="1" applyBorder="1" applyAlignment="1">
      <alignment horizontal="center"/>
      <protection/>
    </xf>
    <xf numFmtId="0" fontId="0" fillId="0" borderId="0" xfId="178" applyFont="1" applyBorder="1">
      <alignment/>
      <protection/>
    </xf>
    <xf numFmtId="199" fontId="0" fillId="0" borderId="21" xfId="15" applyNumberFormat="1" applyFont="1" applyBorder="1" applyAlignment="1">
      <alignment/>
    </xf>
    <xf numFmtId="0" fontId="0" fillId="4" borderId="0" xfId="178" applyFont="1" applyFill="1" applyBorder="1">
      <alignment/>
      <protection/>
    </xf>
    <xf numFmtId="199" fontId="0" fillId="0" borderId="22" xfId="15" applyNumberFormat="1" applyFont="1" applyFill="1" applyBorder="1" applyAlignment="1">
      <alignment/>
    </xf>
    <xf numFmtId="199" fontId="0" fillId="0" borderId="21" xfId="15" applyNumberFormat="1" applyFont="1" applyFill="1" applyBorder="1" applyAlignment="1">
      <alignment/>
    </xf>
    <xf numFmtId="37" fontId="0" fillId="0" borderId="21" xfId="15" applyNumberFormat="1" applyFont="1" applyBorder="1" applyAlignment="1">
      <alignment/>
    </xf>
    <xf numFmtId="37" fontId="8" fillId="0" borderId="23" xfId="15" applyNumberFormat="1" applyFont="1" applyBorder="1" applyAlignment="1">
      <alignment/>
    </xf>
    <xf numFmtId="0" fontId="0" fillId="0" borderId="10" xfId="178" applyFont="1" applyBorder="1">
      <alignment/>
      <protection/>
    </xf>
    <xf numFmtId="0" fontId="0" fillId="0" borderId="22" xfId="178" applyFont="1" applyBorder="1">
      <alignment/>
      <protection/>
    </xf>
    <xf numFmtId="0" fontId="14" fillId="0" borderId="0" xfId="0" applyFont="1" applyAlignment="1">
      <alignment horizontal="left"/>
    </xf>
  </cellXfs>
  <cellStyles count="200">
    <cellStyle name="Normal" xfId="0"/>
    <cellStyle name="Comma" xfId="15"/>
    <cellStyle name="Comma [0]" xfId="16"/>
    <cellStyle name="Comma [0]_Amount due from(to) customers-RollForward" xfId="17"/>
    <cellStyle name="Comma [0]_Amount due from(to) customers-RollForward @30.6.02" xfId="18"/>
    <cellStyle name="Comma [0]_Audited P&amp;L(Figures)30062001" xfId="19"/>
    <cellStyle name="Comma [0]_Borrowings -RB Group310301 version" xfId="20"/>
    <cellStyle name="Comma [0]_Cash Flow Statement" xfId="21"/>
    <cellStyle name="Comma [0]_CFconsolforecastproj 1999submission-lyn" xfId="22"/>
    <cellStyle name="Comma [0]_Consol PL and BS-RCivil-310302(V10)" xfId="23"/>
    <cellStyle name="Comma [0]_ConsolP&amp;L and BS-RBGROUP300601" xfId="24"/>
    <cellStyle name="Comma [0]_ConsolP&amp;L and BS-RBGROUP300901" xfId="25"/>
    <cellStyle name="Comma [0]_ConsolP&amp;L and BS-RBGROUP310301" xfId="26"/>
    <cellStyle name="Comma [0]_ConsolP&amp;L and BS-RBGROUP311201" xfId="27"/>
    <cellStyle name="Comma [0]_ConsolP&amp;LandBS30062001audited" xfId="28"/>
    <cellStyle name="Comma [0]_Contingencies -RB GROUP310301" xfId="29"/>
    <cellStyle name="Comma [0]_inter-co matrix311001" xfId="30"/>
    <cellStyle name="Comma [0]_inter-co matrix311201" xfId="31"/>
    <cellStyle name="Comma [0]_InterCoTransaction-Matrix-Cash Flow310301" xfId="32"/>
    <cellStyle name="Comma [0]_MASB22-26" xfId="33"/>
    <cellStyle name="Comma [0]_masb7" xfId="34"/>
    <cellStyle name="Comma [0]_MATERIAL COMMITMENT -RB GROUP310301" xfId="35"/>
    <cellStyle name="Comma [0]_MI" xfId="36"/>
    <cellStyle name="Comma [0]_Movement JAn'01-RC&amp;REC" xfId="37"/>
    <cellStyle name="Comma [0]_Q2-SUPPORTING" xfId="38"/>
    <cellStyle name="Comma [0]_QUARTERLY DETAILS" xfId="39"/>
    <cellStyle name="Comma [0]_RollBackprove310601-311201" xfId="40"/>
    <cellStyle name="Comma [0]_RPT-Circularmaster" xfId="41"/>
    <cellStyle name="Comma [0]_Segmenting Reporting-31122000" xfId="42"/>
    <cellStyle name="Comma [0]_Tax Computation RECSB" xfId="43"/>
    <cellStyle name="Comma [0]_Trade Payable311201" xfId="44"/>
    <cellStyle name="Comma [0]_Trade Receivables311201" xfId="45"/>
    <cellStyle name="Comma_Amount due from(to) customers-RollForward" xfId="46"/>
    <cellStyle name="Comma_Amount due from(to) customers-RollForward @30.6.02" xfId="47"/>
    <cellStyle name="Comma_Audited P&amp;L(Figures)30062001" xfId="48"/>
    <cellStyle name="Comma_Borrowings -RB Group310301 version" xfId="49"/>
    <cellStyle name="Comma_Cash Flow Statement" xfId="50"/>
    <cellStyle name="Comma_CFconsolforecastproj 1999submission-lyn" xfId="51"/>
    <cellStyle name="Comma_Consol P&amp;L and BS-RCIVIL-300901" xfId="52"/>
    <cellStyle name="Comma_Consol P&amp;L BS-RCIVIL-june 22.8.01" xfId="53"/>
    <cellStyle name="Comma_Consol PL and BS-RCivil-310302(V10)" xfId="54"/>
    <cellStyle name="Comma_ConsolP&amp;L and BS-RBGROUP300601" xfId="55"/>
    <cellStyle name="Comma_ConsolP&amp;L and BS-RBGROUP300901" xfId="56"/>
    <cellStyle name="Comma_ConsolP&amp;L and BS-RBGROUP310301" xfId="57"/>
    <cellStyle name="Comma_ConsolP&amp;L and BS-RBGROUP311201" xfId="58"/>
    <cellStyle name="Comma_ConsolP&amp;LandBS30062001audited" xfId="59"/>
    <cellStyle name="Comma_Contingencies -RB GROUP310301" xfId="60"/>
    <cellStyle name="Comma_FA schedule" xfId="61"/>
    <cellStyle name="Comma_inter-co matrix311001" xfId="62"/>
    <cellStyle name="Comma_inter-co matrix311201" xfId="63"/>
    <cellStyle name="Comma_InterCoTransaction-Matrix-Cash Flow310301" xfId="64"/>
    <cellStyle name="Comma_MASB22-26" xfId="65"/>
    <cellStyle name="Comma_masb7" xfId="66"/>
    <cellStyle name="Comma_MATERIAL COMMITMENT -RB GROUP310301" xfId="67"/>
    <cellStyle name="Comma_mbpjuly" xfId="68"/>
    <cellStyle name="Comma_MI" xfId="69"/>
    <cellStyle name="Comma_Movement JAn'01-RC&amp;REC" xfId="70"/>
    <cellStyle name="Comma_Q2-SUPPORTING" xfId="71"/>
    <cellStyle name="Comma_QUARTERLY DETAILS" xfId="72"/>
    <cellStyle name="Comma_RollBackprove310601-311201" xfId="73"/>
    <cellStyle name="Comma_RPT-Circularmaster" xfId="74"/>
    <cellStyle name="Comma_Segmenting Reporting-31122000" xfId="75"/>
    <cellStyle name="Comma_Tax Computation RECSB" xfId="76"/>
    <cellStyle name="Comma_Top20Trade Receivables-RBSB31052001" xfId="77"/>
    <cellStyle name="Comma_Trade Payable311201" xfId="78"/>
    <cellStyle name="Comma_Trade Receivables311201" xfId="79"/>
    <cellStyle name="Currency" xfId="80"/>
    <cellStyle name="Currency [0]" xfId="81"/>
    <cellStyle name="Currency [0]_Amount due from(to) customers-RollForward" xfId="82"/>
    <cellStyle name="Currency [0]_Amount due from(to) customers-RollForward @30.6.02" xfId="83"/>
    <cellStyle name="Currency [0]_Audited Cash Flow Stat - 300602" xfId="84"/>
    <cellStyle name="Currency [0]_Audited P&amp;L(Figures)30062001" xfId="85"/>
    <cellStyle name="Currency [0]_Book2" xfId="86"/>
    <cellStyle name="Currency [0]_Borrowings -RB Group310301 version" xfId="87"/>
    <cellStyle name="Currency [0]_Cash Flow Stat - 300902" xfId="88"/>
    <cellStyle name="Currency [0]_Cash Flow Statement" xfId="89"/>
    <cellStyle name="Currency [0]_CFconsolforecastproj 1999submission-lyn" xfId="90"/>
    <cellStyle name="Currency [0]_Consol PL and BS-RCivil-310302(V10)" xfId="91"/>
    <cellStyle name="Currency [0]_ConsolP&amp;L and BS-RBGROUP300601" xfId="92"/>
    <cellStyle name="Currency [0]_ConsolP&amp;L and BS-RBGROUP300901" xfId="93"/>
    <cellStyle name="Currency [0]_ConsolP&amp;L and BS-RBGROUP300902" xfId="94"/>
    <cellStyle name="Currency [0]_ConsolP&amp;L and BS-RBGROUP310301" xfId="95"/>
    <cellStyle name="Currency [0]_ConsolP&amp;L and BS-RBGROUP311201" xfId="96"/>
    <cellStyle name="Currency [0]_ConsolP&amp;LandBS30062001audited" xfId="97"/>
    <cellStyle name="Currency [0]_Contingencies -RB GROUP310301" xfId="98"/>
    <cellStyle name="Currency [0]_inter-co matrix311001" xfId="99"/>
    <cellStyle name="Currency [0]_inter-co matrix311201" xfId="100"/>
    <cellStyle name="Currency [0]_InterCoTransaction-Matrix-Cash Flow310301" xfId="101"/>
    <cellStyle name="Currency [0]_MASB22-26" xfId="102"/>
    <cellStyle name="Currency [0]_masb7" xfId="103"/>
    <cellStyle name="Currency [0]_MATERIAL COMMITMENT -RB GROUP310301" xfId="104"/>
    <cellStyle name="Currency [0]_MI" xfId="105"/>
    <cellStyle name="Currency [0]_Movement JAn'01-RC&amp;REC" xfId="106"/>
    <cellStyle name="Currency [0]_Q2-SUPPORTING" xfId="107"/>
    <cellStyle name="Currency [0]_QUARTERLY DETAILS" xfId="108"/>
    <cellStyle name="Currency [0]_RollBackprove310601-311201" xfId="109"/>
    <cellStyle name="Currency [0]_RPT-Circularmaster" xfId="110"/>
    <cellStyle name="Currency [0]_Segmenting Reporting-31122000" xfId="111"/>
    <cellStyle name="Currency [0]_Tax Computation RECSB" xfId="112"/>
    <cellStyle name="Currency [0]_Trade Payable311201" xfId="113"/>
    <cellStyle name="Currency [0]_Trade Receivables311201" xfId="114"/>
    <cellStyle name="Currency [0]_Worksheet in Step - Test the deferred income tax asset and liability balances and provision" xfId="115"/>
    <cellStyle name="Currency_Amount due from(to) customers-RollForward" xfId="116"/>
    <cellStyle name="Currency_Amount due from(to) customers-RollForward @30.6.02" xfId="117"/>
    <cellStyle name="Currency_Audited Cash Flow Stat - 300602" xfId="118"/>
    <cellStyle name="Currency_Audited P&amp;L(Figures)30062001" xfId="119"/>
    <cellStyle name="Currency_Book2" xfId="120"/>
    <cellStyle name="Currency_Borrowings -RB Group310301 version" xfId="121"/>
    <cellStyle name="Currency_Cash Flow Stat - 300902" xfId="122"/>
    <cellStyle name="Currency_Cash Flow Statement" xfId="123"/>
    <cellStyle name="Currency_CFconsolforecastproj 1999submission-lyn" xfId="124"/>
    <cellStyle name="Currency_Consol PL and BS-RCivil-310302(V10)" xfId="125"/>
    <cellStyle name="Currency_ConsolP&amp;L and BS-RBGROUP300601" xfId="126"/>
    <cellStyle name="Currency_ConsolP&amp;L and BS-RBGROUP300901" xfId="127"/>
    <cellStyle name="Currency_ConsolP&amp;L and BS-RBGROUP300902" xfId="128"/>
    <cellStyle name="Currency_ConsolP&amp;L and BS-RBGROUP310301" xfId="129"/>
    <cellStyle name="Currency_ConsolP&amp;L and BS-RBGROUP311201" xfId="130"/>
    <cellStyle name="Currency_ConsolP&amp;LandBS30062001audited" xfId="131"/>
    <cellStyle name="Currency_Contingencies -RB GROUP310301" xfId="132"/>
    <cellStyle name="Currency_inter-co matrix311001" xfId="133"/>
    <cellStyle name="Currency_inter-co matrix311201" xfId="134"/>
    <cellStyle name="Currency_InterCoTransaction-Matrix-Cash Flow310301" xfId="135"/>
    <cellStyle name="Currency_MASB22-26" xfId="136"/>
    <cellStyle name="Currency_masb7" xfId="137"/>
    <cellStyle name="Currency_MATERIAL COMMITMENT -RB GROUP310301" xfId="138"/>
    <cellStyle name="Currency_MI" xfId="139"/>
    <cellStyle name="Currency_Movement JAn'01-RC&amp;REC" xfId="140"/>
    <cellStyle name="Currency_Q2-SUPPORTING" xfId="141"/>
    <cellStyle name="Currency_QUARTERLY DETAILS" xfId="142"/>
    <cellStyle name="Currency_RollBackprove310601-311201" xfId="143"/>
    <cellStyle name="Currency_RPT-Circularmaster" xfId="144"/>
    <cellStyle name="Currency_Segmenting Reporting-31122000" xfId="145"/>
    <cellStyle name="Currency_Tax Computation RECSB" xfId="146"/>
    <cellStyle name="Currency_Trade Payable311201" xfId="147"/>
    <cellStyle name="Currency_Trade Receivables311201" xfId="148"/>
    <cellStyle name="Currency_Worksheet in Step - Test the deferred income tax asset and liability balances and provision" xfId="149"/>
    <cellStyle name="Followed Hyperlink" xfId="150"/>
    <cellStyle name="Followed Hyperlink_Audited Cash Flow Stat - 300602" xfId="151"/>
    <cellStyle name="Followed Hyperlink_Cash Flow Stat - 300902" xfId="152"/>
    <cellStyle name="Followed Hyperlink_ConsolP&amp;L and BS-RBGROUP300902" xfId="153"/>
    <cellStyle name="Followed Hyperlink_ConsolP&amp;L and BS-RBGROUP311201" xfId="154"/>
    <cellStyle name="Followed Hyperlink_Investment311201" xfId="155"/>
    <cellStyle name="Followed Hyperlink_NotesQ2-(BS-report)" xfId="156"/>
    <cellStyle name="Followed Hyperlink_Q2-SUPPORTING" xfId="157"/>
    <cellStyle name="Followed Hyperlink_share cap311201" xfId="158"/>
    <cellStyle name="Followed Hyperlink_Trade Payable311201" xfId="159"/>
    <cellStyle name="Followed Hyperlink_Trade Receivables311201" xfId="160"/>
    <cellStyle name="Hyperlink" xfId="161"/>
    <cellStyle name="Hyperlink_Audited Cash Flow Stat - 300602" xfId="162"/>
    <cellStyle name="Hyperlink_Cash Flow Stat - 300902" xfId="163"/>
    <cellStyle name="Hyperlink_ConsolP&amp;L and BS-RBGROUP300902" xfId="164"/>
    <cellStyle name="Hyperlink_ConsolP&amp;L and BS-RBGROUP311201" xfId="165"/>
    <cellStyle name="Hyperlink_Investment311201" xfId="166"/>
    <cellStyle name="Hyperlink_NotesQ2-(BS-report)" xfId="167"/>
    <cellStyle name="Hyperlink_Q2-SUPPORTING" xfId="168"/>
    <cellStyle name="Hyperlink_share cap311201" xfId="169"/>
    <cellStyle name="Hyperlink_Trade Payable311201" xfId="170"/>
    <cellStyle name="Hyperlink_Trade Receivables311201" xfId="171"/>
    <cellStyle name="Normal_Amount due from(to) customers-RollForward" xfId="172"/>
    <cellStyle name="Normal_Amount due from(to) customers-RollForward @30.6.02" xfId="173"/>
    <cellStyle name="Normal_Audited Cash Flow Stat - 300602" xfId="174"/>
    <cellStyle name="Normal_Audited P&amp;L(Figures)30062001" xfId="175"/>
    <cellStyle name="Normal_Book2" xfId="176"/>
    <cellStyle name="Normal_Borrowings -RB Group310301 version" xfId="177"/>
    <cellStyle name="Normal_Cash Flow Stat - 300902" xfId="178"/>
    <cellStyle name="Normal_Cash Flow Statement" xfId="179"/>
    <cellStyle name="Normal_Consol P&amp;L and BS-RCIVIL-300901" xfId="180"/>
    <cellStyle name="Normal_Consol P&amp;L BS-RCIVIL-june 22.8.01" xfId="181"/>
    <cellStyle name="Normal_Consol PL and BS-RCivil-310302(V10)" xfId="182"/>
    <cellStyle name="Normal_Consol1199" xfId="183"/>
    <cellStyle name="Normal_ConsolP&amp;L and BS-RBGROUP300601" xfId="184"/>
    <cellStyle name="Normal_ConsolP&amp;L and BS-RBGROUP300901" xfId="185"/>
    <cellStyle name="Normal_ConsolP&amp;L and BS-RBGROUP300902" xfId="186"/>
    <cellStyle name="Normal_ConsolP&amp;L and BS-RBGROUP310301" xfId="187"/>
    <cellStyle name="Normal_ConsolP&amp;L and BS-RBGROUP311201" xfId="188"/>
    <cellStyle name="Normal_ConsolP&amp;LandBS30062001audited" xfId="189"/>
    <cellStyle name="Normal_Contingencies -RB GROUP310301" xfId="190"/>
    <cellStyle name="Normal_inter-co matrix311001" xfId="191"/>
    <cellStyle name="Normal_inter-co matrix311201" xfId="192"/>
    <cellStyle name="Normal_InterCoTransaction-Matrix-Cash Flow310301" xfId="193"/>
    <cellStyle name="Normal_MASB22-26" xfId="194"/>
    <cellStyle name="Normal_masb7" xfId="195"/>
    <cellStyle name="Normal_MASB7calculation-saj" xfId="196"/>
    <cellStyle name="Normal_MASB7calculationwtp" xfId="197"/>
    <cellStyle name="Normal_MATERIAL COMMITMENT -RB GROUP310301" xfId="198"/>
    <cellStyle name="Normal_MI" xfId="199"/>
    <cellStyle name="Normal_Movement JAn'01-RC&amp;REC" xfId="200"/>
    <cellStyle name="Normal_Q2-SUPPORTING" xfId="201"/>
    <cellStyle name="Normal_QUARTERLY DETAILS" xfId="202"/>
    <cellStyle name="Normal_RollBackprove310601-311201" xfId="203"/>
    <cellStyle name="Normal_RPT-Circular" xfId="204"/>
    <cellStyle name="Normal_RPT-Circularmaster" xfId="205"/>
    <cellStyle name="Normal_Segmenting Reporting-31122000" xfId="206"/>
    <cellStyle name="Normal_Sheet1" xfId="207"/>
    <cellStyle name="Normal_Tax Computation RECSB" xfId="208"/>
    <cellStyle name="Normal_Top20Trade Receivables-RBSB31052001" xfId="209"/>
    <cellStyle name="Normal_Trade Payable311201" xfId="210"/>
    <cellStyle name="Normal_Trade Receivables311201" xfId="211"/>
    <cellStyle name="Normal_Worksheet in Step - Test the deferred income tax asset and liability balances and provision" xfId="212"/>
    <cellStyle name="Percent" xfId="2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l%20Berhad%20(Task%20Force)\LISTING\MONTHLY%20CONSOL%20ACCOUNTS%20-FY%202003\Consol%20P&amp;L%20and%20BS%20fy2003-Sept'02\Consolidation%20Account\ConsolP&amp;L%20and%20BS-RBGROUP3009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hill%20Berhad%20(Task%20Force)\LISTING\MONTHLY%20CONSOL%20ACCOUNTS%20-%20FY%202002\Consol%20P&amp;L%20and%20BS%20fy2002-June'02\Consolidation%20Account\ConsolP&amp;L%20and%20BS-RBGROUP300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Aging-Ho."/>
      <sheetName val="Aging-Related co"/>
      <sheetName val="Aging-Related parties-by subs"/>
      <sheetName val="Aging-Related parties-by RP"/>
      <sheetName val="Statement of Changes In Equ"/>
      <sheetName val="MASB 22-SegmentRpt."/>
      <sheetName val="Cash flow subs"/>
      <sheetName val="working-CashFlow"/>
      <sheetName val="Acq.ofsubs."/>
      <sheetName val="Notes 30.09.2002"/>
      <sheetName val="PWC-WorkingonNotes  "/>
      <sheetName val="Quarterly Report"/>
      <sheetName val="Income Statement 30.09.2002"/>
      <sheetName val="ConsolBS 30.09.2002"/>
      <sheetName val="Workings -share of assoc "/>
      <sheetName val="Permanent Adjustments "/>
      <sheetName val="Workings "/>
      <sheetName val="Current Adjustments "/>
      <sheetName val="Adjust. Not Taken-up by Group"/>
      <sheetName val="Div.elim.adjustments"/>
      <sheetName val="Fixed assets 30.09.2002"/>
      <sheetName val="Financial Assistance"/>
    </sheetNames>
    <sheetDataSet>
      <sheetData sheetId="12">
        <row r="456">
          <cell r="O456">
            <v>1547886.5963833337</v>
          </cell>
        </row>
        <row r="1009">
          <cell r="O1009">
            <v>34276</v>
          </cell>
        </row>
        <row r="1054">
          <cell r="O1054">
            <v>1329479.84</v>
          </cell>
        </row>
        <row r="1096">
          <cell r="O1096">
            <v>148402345.92999998</v>
          </cell>
        </row>
        <row r="1141">
          <cell r="O1141">
            <v>17077808.270000003</v>
          </cell>
        </row>
        <row r="1145">
          <cell r="O1145">
            <v>10918807.72</v>
          </cell>
        </row>
        <row r="1147">
          <cell r="O1147">
            <v>10479885.85</v>
          </cell>
        </row>
        <row r="1149">
          <cell r="O1149">
            <v>2832602.16</v>
          </cell>
        </row>
        <row r="1150">
          <cell r="O1150">
            <v>16479745</v>
          </cell>
        </row>
        <row r="1151">
          <cell r="O1151">
            <v>620000</v>
          </cell>
        </row>
        <row r="1152">
          <cell r="O1152">
            <v>17773090.66</v>
          </cell>
        </row>
        <row r="1153">
          <cell r="O1153">
            <v>15921229.51</v>
          </cell>
        </row>
        <row r="1251">
          <cell r="O1251">
            <v>2059</v>
          </cell>
        </row>
      </sheetData>
      <sheetData sheetId="13">
        <row r="356">
          <cell r="AC356">
            <v>1147314600.47</v>
          </cell>
        </row>
        <row r="357">
          <cell r="AC357">
            <v>259042661.06068188</v>
          </cell>
        </row>
        <row r="359">
          <cell r="AC359">
            <v>-1180408856.1200001</v>
          </cell>
        </row>
        <row r="386">
          <cell r="AC386">
            <v>12864665.63</v>
          </cell>
        </row>
        <row r="387">
          <cell r="AC387">
            <v>-8693640.959999999</v>
          </cell>
        </row>
      </sheetData>
      <sheetData sheetId="15">
        <row r="16">
          <cell r="S16">
            <v>35941.2</v>
          </cell>
        </row>
        <row r="19">
          <cell r="S19">
            <v>4198034.9339431925</v>
          </cell>
        </row>
        <row r="20">
          <cell r="S20">
            <v>10063.536</v>
          </cell>
        </row>
      </sheetData>
      <sheetData sheetId="16">
        <row r="8">
          <cell r="Y8">
            <v>32701560.87418333</v>
          </cell>
        </row>
        <row r="9">
          <cell r="Y9">
            <v>147263.47539999947</v>
          </cell>
        </row>
        <row r="10">
          <cell r="Y10">
            <v>457199.9989999997</v>
          </cell>
        </row>
        <row r="11">
          <cell r="Y11">
            <v>9376.240400008857</v>
          </cell>
        </row>
        <row r="12">
          <cell r="Y12">
            <v>63733548.89</v>
          </cell>
        </row>
        <row r="17">
          <cell r="Y17">
            <v>218641.47</v>
          </cell>
        </row>
        <row r="18">
          <cell r="W18">
            <v>59550572.35000002</v>
          </cell>
        </row>
        <row r="19">
          <cell r="W19">
            <v>11338487.753333323</v>
          </cell>
        </row>
        <row r="20">
          <cell r="Y20">
            <v>2832602.16</v>
          </cell>
        </row>
        <row r="26">
          <cell r="Y26">
            <v>14915693.05</v>
          </cell>
        </row>
        <row r="31">
          <cell r="W31">
            <v>136034829.68</v>
          </cell>
        </row>
        <row r="32">
          <cell r="W32">
            <v>25247810.72</v>
          </cell>
        </row>
        <row r="34">
          <cell r="Y34">
            <v>80248.76</v>
          </cell>
        </row>
        <row r="38">
          <cell r="Y38">
            <v>6602298.693943194</v>
          </cell>
        </row>
        <row r="39">
          <cell r="W39">
            <v>15481391</v>
          </cell>
        </row>
        <row r="42">
          <cell r="Y42">
            <v>2365669.4926171894</v>
          </cell>
        </row>
        <row r="49">
          <cell r="Y49">
            <v>79000000</v>
          </cell>
        </row>
        <row r="51">
          <cell r="Y51">
            <v>25032797.11</v>
          </cell>
        </row>
        <row r="52">
          <cell r="Y52">
            <v>2654870.9102</v>
          </cell>
        </row>
        <row r="55">
          <cell r="Y55">
            <v>142175731.51293245</v>
          </cell>
        </row>
        <row r="56">
          <cell r="Y56">
            <v>-32717573.999999996</v>
          </cell>
        </row>
        <row r="59">
          <cell r="Y59">
            <v>5993461.0276000025</v>
          </cell>
        </row>
        <row r="60">
          <cell r="Y60">
            <v>66423548.82</v>
          </cell>
        </row>
        <row r="61">
          <cell r="Y61">
            <v>3183676.8073828104</v>
          </cell>
        </row>
        <row r="62">
          <cell r="Y62">
            <v>643342</v>
          </cell>
        </row>
      </sheetData>
      <sheetData sheetId="17">
        <row r="12">
          <cell r="F12">
            <v>35941.2</v>
          </cell>
        </row>
        <row r="13">
          <cell r="F13">
            <v>-10063.536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B CHECKLIST"/>
      <sheetName val="Trade Payable &amp; Accrual Aging"/>
      <sheetName val="Trade Receivable Aging"/>
      <sheetName val="Statement of Changes In Equ "/>
      <sheetName val="Statement of Changes In Equ (2)"/>
      <sheetName val="segmental reporting"/>
      <sheetName val="Cash flow subs"/>
      <sheetName val="Acq.ofsubs."/>
      <sheetName val="Notes 30.06.2002"/>
      <sheetName val="WorkingonNotes "/>
      <sheetName val="PWC-WorkingonNotes  "/>
      <sheetName val="Add. Requirements"/>
      <sheetName val="Quarterly Report"/>
      <sheetName val="Income Statement 30.06.2002"/>
      <sheetName val="ConsolBS 30.06.2002"/>
      <sheetName val="Workings -share of assoc "/>
      <sheetName val="Permanent Adjustments "/>
      <sheetName val="Workings "/>
      <sheetName val="Current Adjustments "/>
      <sheetName val="Div.elim.adjustments"/>
      <sheetName val="Adjustment after QR report"/>
      <sheetName val="Late .adjustments "/>
      <sheetName val="Adjust. Not Taken-up by Group"/>
      <sheetName val="Fixed assets 30.06.2002"/>
      <sheetName val="segmental reporting-pendingRCRE"/>
    </sheetNames>
    <sheetDataSet>
      <sheetData sheetId="10">
        <row r="368">
          <cell r="AD368">
            <v>28365.5</v>
          </cell>
        </row>
        <row r="400">
          <cell r="AG400">
            <v>1012705617</v>
          </cell>
        </row>
        <row r="401">
          <cell r="AG401">
            <v>241057205</v>
          </cell>
        </row>
        <row r="403">
          <cell r="AG403">
            <v>-1028024963</v>
          </cell>
        </row>
      </sheetData>
      <sheetData sheetId="14">
        <row r="8">
          <cell r="X8">
            <v>31318700.57</v>
          </cell>
        </row>
        <row r="9">
          <cell r="X9">
            <v>149226.9883799995</v>
          </cell>
        </row>
        <row r="10">
          <cell r="X10">
            <v>431322.9349999998</v>
          </cell>
        </row>
        <row r="11">
          <cell r="X11">
            <v>12982.640400007367</v>
          </cell>
        </row>
        <row r="13">
          <cell r="X13">
            <v>64441699.43000001</v>
          </cell>
        </row>
        <row r="18">
          <cell r="X18">
            <v>443374</v>
          </cell>
        </row>
        <row r="20">
          <cell r="X20">
            <v>11195307.05</v>
          </cell>
        </row>
        <row r="21">
          <cell r="X21">
            <v>2832602.1599999997</v>
          </cell>
        </row>
        <row r="44">
          <cell r="X44">
            <v>2303729.0102639776</v>
          </cell>
        </row>
        <row r="51">
          <cell r="X51">
            <v>79000000</v>
          </cell>
        </row>
        <row r="53">
          <cell r="X53">
            <v>25032797.11</v>
          </cell>
        </row>
        <row r="54">
          <cell r="X54">
            <v>2654870.9102</v>
          </cell>
        </row>
        <row r="55">
          <cell r="X55">
            <v>250000</v>
          </cell>
        </row>
        <row r="56">
          <cell r="X56">
            <v>1269887</v>
          </cell>
        </row>
        <row r="57">
          <cell r="X57">
            <v>131029744.32450001</v>
          </cell>
        </row>
        <row r="58">
          <cell r="X58">
            <v>-32717573.999999996</v>
          </cell>
        </row>
        <row r="61">
          <cell r="X61">
            <v>5258806.247900001</v>
          </cell>
        </row>
        <row r="63">
          <cell r="X63">
            <v>3538729.5197360227</v>
          </cell>
        </row>
        <row r="64">
          <cell r="X64">
            <v>641283.1348000001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63"/>
  <sheetViews>
    <sheetView tabSelected="1" zoomScaleSheetLayoutView="100" workbookViewId="0" topLeftCell="A61">
      <selection activeCell="A82" sqref="A82"/>
    </sheetView>
  </sheetViews>
  <sheetFormatPr defaultColWidth="9.33203125" defaultRowHeight="11.25"/>
  <cols>
    <col min="1" max="1" width="47" style="1" customWidth="1"/>
    <col min="2" max="2" width="13.83203125" style="1" hidden="1" customWidth="1"/>
    <col min="3" max="3" width="12.66015625" style="1" hidden="1" customWidth="1"/>
    <col min="4" max="9" width="13" style="1" hidden="1" customWidth="1"/>
    <col min="10" max="10" width="12.5" style="1" hidden="1" customWidth="1"/>
    <col min="11" max="15" width="14.5" style="1" hidden="1" customWidth="1"/>
    <col min="16" max="20" width="16" style="1" hidden="1" customWidth="1"/>
    <col min="21" max="21" width="13" style="1" hidden="1" customWidth="1"/>
    <col min="22" max="22" width="14.33203125" style="1" hidden="1" customWidth="1"/>
    <col min="23" max="23" width="14.83203125" style="1" hidden="1" customWidth="1"/>
    <col min="24" max="27" width="14.66015625" style="1" hidden="1" customWidth="1"/>
    <col min="28" max="28" width="15.83203125" style="1" hidden="1" customWidth="1"/>
    <col min="29" max="29" width="18.16015625" style="1" hidden="1" customWidth="1"/>
    <col min="30" max="31" width="14.66015625" style="1" hidden="1" customWidth="1"/>
    <col min="32" max="32" width="1.83203125" style="1" hidden="1" customWidth="1"/>
    <col min="33" max="33" width="11.5" style="1" customWidth="1"/>
    <col min="34" max="34" width="16.83203125" style="1" customWidth="1"/>
    <col min="35" max="35" width="15.16015625" style="1" customWidth="1"/>
    <col min="36" max="16384" width="10.66015625" style="1" customWidth="1"/>
  </cols>
  <sheetData>
    <row r="1" spans="1:14" ht="18">
      <c r="A1" s="96" t="s">
        <v>108</v>
      </c>
      <c r="B1" s="96"/>
      <c r="C1" s="96"/>
      <c r="D1" s="96"/>
      <c r="E1" s="96"/>
      <c r="F1" s="96"/>
      <c r="G1" s="96"/>
      <c r="H1" s="96"/>
      <c r="I1" s="96"/>
      <c r="J1" s="96"/>
      <c r="K1" s="96"/>
      <c r="N1" s="2"/>
    </row>
    <row r="2" spans="1:11" ht="18">
      <c r="A2" s="69" t="s">
        <v>119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28" ht="18">
      <c r="A3" s="74" t="s">
        <v>110</v>
      </c>
      <c r="B3" s="75"/>
      <c r="C3" s="75"/>
      <c r="D3" s="76"/>
      <c r="E3" s="75"/>
      <c r="F3" s="75"/>
      <c r="G3" s="75"/>
      <c r="H3" s="75"/>
      <c r="I3" s="75"/>
      <c r="J3" s="75"/>
      <c r="K3" s="75"/>
      <c r="V3" s="4">
        <f>V9+W9+AB9+AC9</f>
        <v>24154362.523333315</v>
      </c>
      <c r="AB3" s="1" t="s">
        <v>17</v>
      </c>
    </row>
    <row r="4" ht="13.5" thickBot="1"/>
    <row r="5" spans="1:34" s="9" customFormat="1" ht="12.75">
      <c r="A5" s="3"/>
      <c r="B5" s="5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7" t="s">
        <v>30</v>
      </c>
      <c r="O5" s="8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7" t="s">
        <v>44</v>
      </c>
      <c r="AC5" s="5" t="s">
        <v>39</v>
      </c>
      <c r="AD5" s="6" t="s">
        <v>45</v>
      </c>
      <c r="AE5" s="6" t="s">
        <v>46</v>
      </c>
      <c r="AF5" s="7" t="s">
        <v>47</v>
      </c>
      <c r="AG5" s="12"/>
      <c r="AH5" s="12"/>
    </row>
    <row r="6" spans="1:34" s="9" customFormat="1" ht="12.75">
      <c r="A6" s="3"/>
      <c r="B6" s="10" t="s">
        <v>48</v>
      </c>
      <c r="C6" s="11" t="s">
        <v>49</v>
      </c>
      <c r="D6" s="11" t="s">
        <v>50</v>
      </c>
      <c r="E6" s="11" t="s">
        <v>51</v>
      </c>
      <c r="F6" s="11" t="s">
        <v>51</v>
      </c>
      <c r="G6" s="11" t="s">
        <v>52</v>
      </c>
      <c r="H6" s="11" t="s">
        <v>53</v>
      </c>
      <c r="I6" s="11" t="s">
        <v>54</v>
      </c>
      <c r="J6" s="11" t="s">
        <v>47</v>
      </c>
      <c r="K6" s="11"/>
      <c r="L6" s="11" t="s">
        <v>55</v>
      </c>
      <c r="M6" s="11"/>
      <c r="N6" s="12"/>
      <c r="O6" s="10" t="s">
        <v>56</v>
      </c>
      <c r="P6" s="11" t="s">
        <v>57</v>
      </c>
      <c r="Q6" s="11" t="s">
        <v>58</v>
      </c>
      <c r="R6" s="11" t="s">
        <v>59</v>
      </c>
      <c r="S6" s="11" t="s">
        <v>60</v>
      </c>
      <c r="T6" s="11" t="s">
        <v>61</v>
      </c>
      <c r="U6" s="11"/>
      <c r="V6" s="11" t="s">
        <v>62</v>
      </c>
      <c r="W6" s="11" t="s">
        <v>62</v>
      </c>
      <c r="X6" s="11" t="s">
        <v>63</v>
      </c>
      <c r="Y6" s="11" t="s">
        <v>64</v>
      </c>
      <c r="Z6" s="11" t="s">
        <v>64</v>
      </c>
      <c r="AA6" s="11" t="s">
        <v>65</v>
      </c>
      <c r="AB6" s="12" t="s">
        <v>66</v>
      </c>
      <c r="AC6" s="13" t="s">
        <v>66</v>
      </c>
      <c r="AD6" s="11" t="s">
        <v>67</v>
      </c>
      <c r="AE6" s="11"/>
      <c r="AF6" s="12"/>
      <c r="AG6" s="12"/>
      <c r="AH6" s="12" t="s">
        <v>68</v>
      </c>
    </row>
    <row r="7" spans="1:34" ht="13.5" thickBot="1">
      <c r="A7" s="14"/>
      <c r="B7" s="15"/>
      <c r="C7" s="16"/>
      <c r="D7" s="17" t="s">
        <v>69</v>
      </c>
      <c r="E7" s="17" t="s">
        <v>70</v>
      </c>
      <c r="F7" s="17"/>
      <c r="G7" s="17"/>
      <c r="H7" s="17"/>
      <c r="I7" s="16"/>
      <c r="J7" s="16"/>
      <c r="K7" s="16"/>
      <c r="L7" s="16"/>
      <c r="M7" s="17"/>
      <c r="N7" s="18"/>
      <c r="O7" s="19" t="s">
        <v>71</v>
      </c>
      <c r="P7" s="17"/>
      <c r="Q7" s="17"/>
      <c r="R7" s="17"/>
      <c r="S7" s="17"/>
      <c r="T7" s="17"/>
      <c r="U7" s="16"/>
      <c r="V7" s="16"/>
      <c r="W7" s="17"/>
      <c r="X7" s="16" t="s">
        <v>72</v>
      </c>
      <c r="Y7" s="16"/>
      <c r="Z7" s="17" t="s">
        <v>73</v>
      </c>
      <c r="AA7" s="17" t="s">
        <v>74</v>
      </c>
      <c r="AB7" s="20"/>
      <c r="AC7" s="21"/>
      <c r="AD7" s="16"/>
      <c r="AE7" s="16"/>
      <c r="AF7" s="20"/>
      <c r="AG7" s="78"/>
      <c r="AH7" s="12" t="s">
        <v>109</v>
      </c>
    </row>
    <row r="8" spans="2:35" s="22" customFormat="1" ht="12.75" hidden="1">
      <c r="B8" s="23">
        <f>-'[2]ConsolBS 30.06.2002'!$X$51</f>
        <v>-79000000</v>
      </c>
      <c r="C8" s="23">
        <f>-'[2]ConsolBS 30.06.2002'!$X$53</f>
        <v>-25032797.11</v>
      </c>
      <c r="D8" s="23">
        <f>-'[2]ConsolBS 30.06.2002'!$X$54</f>
        <v>-2654870.9102</v>
      </c>
      <c r="E8" s="23">
        <f>-'[2]ConsolBS 30.06.2002'!$X$55</f>
        <v>-250000</v>
      </c>
      <c r="F8" s="23">
        <f>-'[2]ConsolBS 30.06.2002'!$X$56</f>
        <v>-1269887</v>
      </c>
      <c r="G8" s="23">
        <f>-'[2]ConsolBS 30.06.2002'!$X$58</f>
        <v>32717573.999999996</v>
      </c>
      <c r="H8" s="23">
        <f>-'[2]ConsolBS 30.06.2002'!$X$61</f>
        <v>-5258806.247900001</v>
      </c>
      <c r="I8" s="24">
        <f>-'[2]ConsolBS 30.06.2002'!$X$57+2</f>
        <v>-131029742.32450001</v>
      </c>
      <c r="J8" s="24">
        <f>-'[2]ConsolBS 30.06.2002'!$X$64</f>
        <v>-641283.1348000001</v>
      </c>
      <c r="K8" s="25">
        <v>-104705727</v>
      </c>
      <c r="L8" s="24">
        <f>-('[2]ConsolBS 30.06.2002'!$X$63+'[2]ConsolBS 30.06.2002'!$X$44)</f>
        <v>-5842458.53</v>
      </c>
      <c r="M8" s="24">
        <f>'[2]ConsolBS 30.06.2002'!$X$8-1</f>
        <v>31318699.57</v>
      </c>
      <c r="N8" s="24">
        <f>'[2]ConsolBS 30.06.2002'!$X$9</f>
        <v>149226.9883799995</v>
      </c>
      <c r="O8" s="24">
        <f>'[2]ConsolBS 30.06.2002'!$X$10</f>
        <v>431322.9349999998</v>
      </c>
      <c r="P8" s="24">
        <f>'[2]ConsolBS 30.06.2002'!$X$11</f>
        <v>12982.640400007367</v>
      </c>
      <c r="Q8" s="24">
        <f>'[2]ConsolBS 30.06.2002'!$X$13+'[2]ConsolBS 30.06.2002'!$X$21</f>
        <v>67274301.59</v>
      </c>
      <c r="R8" s="24">
        <f>'[2]PWC-WorkingonNotes  '!$AG$400</f>
        <v>1012705617</v>
      </c>
      <c r="S8" s="24">
        <f>'[2]PWC-WorkingonNotes  '!$AG$401</f>
        <v>241057205</v>
      </c>
      <c r="T8" s="24">
        <f>'[2]PWC-WorkingonNotes  '!$AG$403</f>
        <v>-1028024963</v>
      </c>
      <c r="U8" s="24">
        <f>'[2]ConsolBS 30.06.2002'!$X$18</f>
        <v>443374</v>
      </c>
      <c r="V8" s="25">
        <v>187750456</v>
      </c>
      <c r="W8" s="24">
        <f>'[2]ConsolBS 30.06.2002'!$X$20+'[2]PWC-WorkingonNotes  '!$AD$368-2</f>
        <v>11223670.55</v>
      </c>
      <c r="X8" s="24">
        <v>435280</v>
      </c>
      <c r="Y8" s="24">
        <v>25176375</v>
      </c>
      <c r="Z8" s="24">
        <v>6321145</v>
      </c>
      <c r="AA8" s="24">
        <v>28929362</v>
      </c>
      <c r="AB8" s="24">
        <v>-199469186</v>
      </c>
      <c r="AC8" s="24">
        <v>-30559715</v>
      </c>
      <c r="AD8" s="24">
        <v>-21338308</v>
      </c>
      <c r="AE8" s="24">
        <v>-573000</v>
      </c>
      <c r="AF8" s="24">
        <v>-10295848</v>
      </c>
      <c r="AG8" s="24"/>
      <c r="AH8" s="26">
        <f>SUM(B8:AF8)</f>
        <v>0.016380131244659424</v>
      </c>
      <c r="AI8" s="27"/>
    </row>
    <row r="9" spans="2:35" ht="12.75" hidden="1">
      <c r="B9" s="28">
        <f>-'[1]ConsolBS 30.09.2002'!$Y$49</f>
        <v>-79000000</v>
      </c>
      <c r="C9" s="28">
        <f>-'[1]ConsolBS 30.09.2002'!$Y$51</f>
        <v>-25032797.11</v>
      </c>
      <c r="D9" s="28">
        <f>-'[1]ConsolBS 30.09.2002'!$Y$52</f>
        <v>-2654870.9102</v>
      </c>
      <c r="E9" s="28">
        <f>-'[2]ConsolBS 30.06.2002'!$X$55</f>
        <v>-250000</v>
      </c>
      <c r="F9" s="28">
        <f>-'[2]ConsolBS 30.06.2002'!$X$56</f>
        <v>-1269887</v>
      </c>
      <c r="G9" s="28">
        <f>-'[1]ConsolBS 30.09.2002'!$Y$56</f>
        <v>32717573.999999996</v>
      </c>
      <c r="H9" s="28">
        <f>-'[1]ConsolBS 30.09.2002'!$Y$59</f>
        <v>-5993461.0276000025</v>
      </c>
      <c r="I9" s="28">
        <f>-'[1]ConsolBS 30.09.2002'!$Y$55</f>
        <v>-142175731.51293245</v>
      </c>
      <c r="J9" s="28">
        <f>-'[1]ConsolBS 30.09.2002'!$Y$62</f>
        <v>-643342</v>
      </c>
      <c r="K9" s="25">
        <f>-'[1]ConsolBS 30.09.2002'!$Y$60-'[1]Notes 30.09.2002'!$O$1145-'[1]Notes 30.09.2002'!$O$1147-'[1]Notes 30.09.2002'!$O$1150-'[1]Notes 30.09.2002'!$O$1151-'[1]Notes 30.09.2002'!$O$1149</f>
        <v>-107754589.55</v>
      </c>
      <c r="L9" s="28">
        <f>-('[1]ConsolBS 30.09.2002'!$Y$61+'[1]ConsolBS 30.09.2002'!$Y$42)</f>
        <v>-5549346.3</v>
      </c>
      <c r="M9" s="28">
        <f>'[1]ConsolBS 30.09.2002'!$Y$8</f>
        <v>32701560.87418333</v>
      </c>
      <c r="N9" s="28">
        <f>'[1]ConsolBS 30.09.2002'!$Y$9</f>
        <v>147263.47539999947</v>
      </c>
      <c r="O9" s="28">
        <f>'[1]ConsolBS 30.09.2002'!$Y$10</f>
        <v>457199.9989999997</v>
      </c>
      <c r="P9" s="28">
        <f>'[1]ConsolBS 30.09.2002'!$Y$11</f>
        <v>9376.240400008857</v>
      </c>
      <c r="Q9" s="28">
        <f>'[1]ConsolBS 30.09.2002'!$Y$12+'[1]ConsolBS 30.09.2002'!$Y$20</f>
        <v>66566151.05</v>
      </c>
      <c r="R9" s="28">
        <f>'[1]PWC-WorkingonNotes  '!$AC$356</f>
        <v>1147314600.47</v>
      </c>
      <c r="S9" s="28">
        <f>'[1]PWC-WorkingonNotes  '!$AC$357</f>
        <v>259042661.06068188</v>
      </c>
      <c r="T9" s="28">
        <f>'[1]PWC-WorkingonNotes  '!$AC$359</f>
        <v>-1180408856.1200001</v>
      </c>
      <c r="U9" s="28">
        <f>'[1]ConsolBS 30.09.2002'!$Y$17</f>
        <v>218641.47</v>
      </c>
      <c r="V9" s="25">
        <f>'[1]ConsolBS 30.09.2002'!$W$18+'[1]Notes 30.09.2002'!$O$1096</f>
        <v>207952918.28</v>
      </c>
      <c r="W9" s="28">
        <f>'[1]ConsolBS 30.09.2002'!$W$19+'[1]Notes 30.09.2002'!$O$1009</f>
        <v>11372763.753333323</v>
      </c>
      <c r="X9" s="28">
        <f>-'[1]ConsolBS 30.09.2002'!$Y$34</f>
        <v>-80248.76</v>
      </c>
      <c r="Y9" s="28">
        <f>'[1]PWC-WorkingonNotes  '!$AC$386+'[1]PWC-WorkingonNotes  '!$AC$387</f>
        <v>4171024.670000002</v>
      </c>
      <c r="Z9" s="28">
        <f>-'[1]PWC-WorkingonNotes  '!$AC$387</f>
        <v>8693640.959999999</v>
      </c>
      <c r="AA9" s="28">
        <f>'[1]ConsolBS 30.09.2002'!$Y$26</f>
        <v>14915693.05</v>
      </c>
      <c r="AB9" s="25">
        <f>-'[1]ConsolBS 30.09.2002'!$W$31-'[1]Notes 30.09.2002'!$O$1141-'[1]ConsolBS 30.09.2002'!$W$39</f>
        <v>-168594028.95000002</v>
      </c>
      <c r="AC9" s="25">
        <f>-'[1]ConsolBS 30.09.2002'!$W$32-'[1]Notes 30.09.2002'!$O$1054</f>
        <v>-26577290.56</v>
      </c>
      <c r="AD9" s="28">
        <f>-'[1]Notes 30.09.2002'!$O$1153-'[1]Notes 30.09.2002'!$O$1152</f>
        <v>-33694320.17</v>
      </c>
      <c r="AE9" s="28">
        <v>0</v>
      </c>
      <c r="AF9" s="28">
        <f>-'[1]ConsolBS 30.09.2002'!$Y$38</f>
        <v>-6602298.693943194</v>
      </c>
      <c r="AG9" s="28"/>
      <c r="AH9" s="26">
        <f>SUM(B9:AF9)</f>
        <v>0.6883228654041886</v>
      </c>
      <c r="AI9" s="29"/>
    </row>
    <row r="10" spans="1:35" ht="12.75" hidden="1">
      <c r="A10" s="14"/>
      <c r="B10" s="30">
        <f aca="true" t="shared" si="0" ref="B10:AF10">+B9-B8</f>
        <v>0</v>
      </c>
      <c r="C10" s="30">
        <f t="shared" si="0"/>
        <v>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-734654.7797000017</v>
      </c>
      <c r="I10" s="31">
        <f t="shared" si="0"/>
        <v>-11145989.18843244</v>
      </c>
      <c r="J10" s="31">
        <f t="shared" si="0"/>
        <v>-2058.8651999998838</v>
      </c>
      <c r="K10" s="31">
        <f t="shared" si="0"/>
        <v>-3048862.549999997</v>
      </c>
      <c r="L10" s="31">
        <f t="shared" si="0"/>
        <v>293112.23000000045</v>
      </c>
      <c r="M10" s="31">
        <f t="shared" si="0"/>
        <v>1382861.3041833304</v>
      </c>
      <c r="N10" s="31">
        <f t="shared" si="0"/>
        <v>-1963.5129800000286</v>
      </c>
      <c r="O10" s="31">
        <f t="shared" si="0"/>
        <v>25877.063999999897</v>
      </c>
      <c r="P10" s="31">
        <f t="shared" si="0"/>
        <v>-3606.39999999851</v>
      </c>
      <c r="Q10" s="31">
        <f t="shared" si="0"/>
        <v>-708150.5400000066</v>
      </c>
      <c r="R10" s="31">
        <f t="shared" si="0"/>
        <v>134608983.47000003</v>
      </c>
      <c r="S10" s="31">
        <f t="shared" si="0"/>
        <v>17985456.06068188</v>
      </c>
      <c r="T10" s="31">
        <f t="shared" si="0"/>
        <v>-152383893.12000012</v>
      </c>
      <c r="U10" s="31">
        <f t="shared" si="0"/>
        <v>-224732.53</v>
      </c>
      <c r="V10" s="31">
        <f t="shared" si="0"/>
        <v>20202462.28</v>
      </c>
      <c r="W10" s="31">
        <f t="shared" si="0"/>
        <v>149093.20333332196</v>
      </c>
      <c r="X10" s="31">
        <f t="shared" si="0"/>
        <v>-515528.76</v>
      </c>
      <c r="Y10" s="31">
        <f t="shared" si="0"/>
        <v>-21005350.33</v>
      </c>
      <c r="Z10" s="31">
        <f t="shared" si="0"/>
        <v>2372495.959999999</v>
      </c>
      <c r="AA10" s="31">
        <f t="shared" si="0"/>
        <v>-14013668.95</v>
      </c>
      <c r="AB10" s="31">
        <f t="shared" si="0"/>
        <v>30875157.049999982</v>
      </c>
      <c r="AC10" s="31">
        <f t="shared" si="0"/>
        <v>3982424.4400000013</v>
      </c>
      <c r="AD10" s="31">
        <f t="shared" si="0"/>
        <v>-12356012.170000002</v>
      </c>
      <c r="AE10" s="31">
        <f t="shared" si="0"/>
        <v>573000</v>
      </c>
      <c r="AF10" s="31">
        <f t="shared" si="0"/>
        <v>3693549.306056806</v>
      </c>
      <c r="AG10" s="31"/>
      <c r="AH10" s="32">
        <f>SUM(B10:AF10)</f>
        <v>0.6719427900388837</v>
      </c>
      <c r="AI10" s="33"/>
    </row>
    <row r="11" spans="1:35" ht="12.75" hidden="1">
      <c r="A11" s="1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3"/>
      <c r="AI11" s="4"/>
    </row>
    <row r="12" spans="1:35" s="37" customFormat="1" ht="11.25" hidden="1">
      <c r="A12" s="35" t="s">
        <v>75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6">
        <f aca="true" t="shared" si="1" ref="AH12:AH21">SUM(B12:AF12)</f>
        <v>0</v>
      </c>
      <c r="AI12" s="33"/>
    </row>
    <row r="13" spans="1:35" s="37" customFormat="1" ht="11.25" hidden="1">
      <c r="A13" s="14" t="s">
        <v>76</v>
      </c>
      <c r="B13" s="24"/>
      <c r="C13" s="24"/>
      <c r="D13" s="24"/>
      <c r="E13" s="24"/>
      <c r="F13" s="24"/>
      <c r="G13" s="24"/>
      <c r="H13" s="24"/>
      <c r="I13" s="38">
        <v>157660225.93</v>
      </c>
      <c r="J13" s="24"/>
      <c r="K13" s="24"/>
      <c r="L13" s="24"/>
      <c r="M13" s="24"/>
      <c r="N13" s="24"/>
      <c r="O13" s="34"/>
      <c r="P13" s="34"/>
      <c r="Q13" s="34"/>
      <c r="R13" s="34"/>
      <c r="S13" s="34">
        <f>-S10</f>
        <v>-17985456.06068188</v>
      </c>
      <c r="T13" s="34"/>
      <c r="U13" s="34"/>
      <c r="V13" s="34">
        <f>-I13-S13</f>
        <v>-139674769.86931813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6">
        <f t="shared" si="1"/>
        <v>0</v>
      </c>
      <c r="AI13" s="33"/>
    </row>
    <row r="14" spans="1:35" s="37" customFormat="1" ht="11.25" hidden="1">
      <c r="A14" s="14" t="s">
        <v>77</v>
      </c>
      <c r="B14" s="24"/>
      <c r="C14" s="24"/>
      <c r="D14" s="24"/>
      <c r="E14" s="24"/>
      <c r="F14" s="24"/>
      <c r="G14" s="24"/>
      <c r="H14" s="24"/>
      <c r="I14" s="39">
        <v>-133398659</v>
      </c>
      <c r="J14" s="24"/>
      <c r="K14" s="24"/>
      <c r="L14" s="24"/>
      <c r="M14" s="24"/>
      <c r="N14" s="24"/>
      <c r="O14" s="34"/>
      <c r="P14" s="34"/>
      <c r="Q14" s="34"/>
      <c r="R14" s="34"/>
      <c r="S14" s="34"/>
      <c r="T14" s="34"/>
      <c r="U14" s="24"/>
      <c r="V14" s="24"/>
      <c r="W14" s="34"/>
      <c r="X14" s="34"/>
      <c r="Y14" s="34"/>
      <c r="Z14" s="34"/>
      <c r="AA14" s="34"/>
      <c r="AB14" s="34">
        <f>-I14</f>
        <v>133398659</v>
      </c>
      <c r="AC14" s="34"/>
      <c r="AD14" s="34"/>
      <c r="AE14" s="34"/>
      <c r="AF14" s="34"/>
      <c r="AG14" s="34"/>
      <c r="AH14" s="36">
        <f t="shared" si="1"/>
        <v>0</v>
      </c>
      <c r="AI14" s="33"/>
    </row>
    <row r="15" spans="1:35" s="37" customFormat="1" ht="11.25" hidden="1">
      <c r="A15" s="14" t="s">
        <v>78</v>
      </c>
      <c r="B15" s="24"/>
      <c r="C15" s="24"/>
      <c r="D15" s="24"/>
      <c r="E15" s="24"/>
      <c r="F15" s="24"/>
      <c r="G15" s="24"/>
      <c r="H15" s="24"/>
      <c r="I15" s="39">
        <v>1677196</v>
      </c>
      <c r="J15" s="24"/>
      <c r="K15" s="24"/>
      <c r="L15" s="24"/>
      <c r="M15" s="24" t="e">
        <f>#REF!</f>
        <v>#REF!</v>
      </c>
      <c r="N15" s="24"/>
      <c r="O15" s="34"/>
      <c r="P15" s="34"/>
      <c r="Q15" s="34"/>
      <c r="R15" s="34"/>
      <c r="S15" s="34"/>
      <c r="T15" s="34"/>
      <c r="U15" s="24"/>
      <c r="V15" s="24"/>
      <c r="W15" s="34" t="e">
        <f>-SUM(I15:R15)</f>
        <v>#REF!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6" t="e">
        <f t="shared" si="1"/>
        <v>#REF!</v>
      </c>
      <c r="AI15" s="33"/>
    </row>
    <row r="16" spans="1:35" s="37" customFormat="1" ht="11.25" hidden="1">
      <c r="A16" s="14" t="s">
        <v>79</v>
      </c>
      <c r="B16" s="24"/>
      <c r="C16" s="24"/>
      <c r="D16" s="24"/>
      <c r="E16" s="24"/>
      <c r="F16" s="24"/>
      <c r="G16" s="24"/>
      <c r="H16" s="24"/>
      <c r="I16" s="39">
        <v>-7861409.46</v>
      </c>
      <c r="J16" s="24"/>
      <c r="K16" s="24"/>
      <c r="L16" s="24"/>
      <c r="M16" s="40">
        <f>'[1]Notes 30.09.2002'!$O$456</f>
        <v>1547886.5963833337</v>
      </c>
      <c r="N16" s="24"/>
      <c r="O16" s="34"/>
      <c r="P16" s="34"/>
      <c r="Q16" s="34"/>
      <c r="R16" s="34"/>
      <c r="S16" s="34"/>
      <c r="T16" s="34"/>
      <c r="U16" s="24"/>
      <c r="V16" s="24">
        <f>108815+12020895</f>
        <v>12129710</v>
      </c>
      <c r="W16" s="34"/>
      <c r="X16" s="34"/>
      <c r="Y16" s="34"/>
      <c r="Z16" s="34"/>
      <c r="AA16" s="34"/>
      <c r="AB16" s="34"/>
      <c r="AC16" s="34">
        <f>-SUM(I16:AB16)</f>
        <v>-5816187.136383334</v>
      </c>
      <c r="AD16" s="34"/>
      <c r="AE16" s="34"/>
      <c r="AF16" s="34"/>
      <c r="AG16" s="34"/>
      <c r="AH16" s="36">
        <f t="shared" si="1"/>
        <v>0</v>
      </c>
      <c r="AI16" s="33"/>
    </row>
    <row r="17" spans="1:35" s="37" customFormat="1" ht="11.25" hidden="1">
      <c r="A17" s="14" t="s">
        <v>80</v>
      </c>
      <c r="B17" s="24"/>
      <c r="C17" s="24"/>
      <c r="D17" s="24"/>
      <c r="E17" s="24"/>
      <c r="F17" s="24"/>
      <c r="G17" s="24"/>
      <c r="H17" s="24"/>
      <c r="I17" s="39">
        <v>-206509.36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34"/>
      <c r="V17" s="34"/>
      <c r="W17" s="34"/>
      <c r="X17" s="34"/>
      <c r="Y17" s="34"/>
      <c r="Z17" s="34"/>
      <c r="AA17" s="34"/>
      <c r="AB17" s="34"/>
      <c r="AC17" s="34">
        <f>-I17</f>
        <v>206509.36</v>
      </c>
      <c r="AD17" s="34"/>
      <c r="AE17" s="34"/>
      <c r="AF17" s="34"/>
      <c r="AG17" s="34"/>
      <c r="AH17" s="36">
        <f t="shared" si="1"/>
        <v>0</v>
      </c>
      <c r="AI17" s="33"/>
    </row>
    <row r="18" spans="1:35" s="37" customFormat="1" ht="11.25" hidden="1">
      <c r="A18" s="14" t="s">
        <v>81</v>
      </c>
      <c r="B18" s="24"/>
      <c r="C18" s="24"/>
      <c r="D18" s="24"/>
      <c r="E18" s="24"/>
      <c r="F18" s="24"/>
      <c r="G18" s="24"/>
      <c r="H18" s="24"/>
      <c r="I18" s="39">
        <v>-1390731.6</v>
      </c>
      <c r="J18" s="24"/>
      <c r="K18" s="24"/>
      <c r="L18" s="24"/>
      <c r="M18" s="24"/>
      <c r="N18" s="24">
        <v>1964</v>
      </c>
      <c r="O18" s="24">
        <v>0</v>
      </c>
      <c r="P18" s="24">
        <f>-P10</f>
        <v>3606.39999999851</v>
      </c>
      <c r="Q18" s="24"/>
      <c r="R18" s="24"/>
      <c r="S18" s="24"/>
      <c r="T18" s="24"/>
      <c r="U18" s="34"/>
      <c r="V18" s="34"/>
      <c r="W18" s="34"/>
      <c r="X18" s="34"/>
      <c r="Y18" s="34"/>
      <c r="Z18" s="34"/>
      <c r="AA18" s="34"/>
      <c r="AB18" s="34"/>
      <c r="AC18" s="34">
        <f>-SUM(I18:AB18)</f>
        <v>1385161.2000000016</v>
      </c>
      <c r="AD18" s="34"/>
      <c r="AE18" s="34"/>
      <c r="AF18" s="34"/>
      <c r="AG18" s="34"/>
      <c r="AH18" s="36">
        <f t="shared" si="1"/>
        <v>0</v>
      </c>
      <c r="AI18" s="33"/>
    </row>
    <row r="19" spans="1:35" s="37" customFormat="1" ht="11.25" hidden="1">
      <c r="A19" s="14" t="s">
        <v>82</v>
      </c>
      <c r="B19" s="24"/>
      <c r="C19" s="24"/>
      <c r="D19" s="24"/>
      <c r="E19" s="24"/>
      <c r="F19" s="24"/>
      <c r="G19" s="24"/>
      <c r="H19" s="24"/>
      <c r="I19" s="39">
        <v>-427311.73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34"/>
      <c r="V19" s="34"/>
      <c r="W19" s="34"/>
      <c r="X19" s="34"/>
      <c r="Y19" s="34"/>
      <c r="Z19" s="34"/>
      <c r="AA19" s="34"/>
      <c r="AB19" s="34"/>
      <c r="AC19" s="34">
        <f>-I19</f>
        <v>427311.73</v>
      </c>
      <c r="AD19" s="34"/>
      <c r="AE19" s="34"/>
      <c r="AF19" s="34"/>
      <c r="AG19" s="34"/>
      <c r="AH19" s="36">
        <f t="shared" si="1"/>
        <v>0</v>
      </c>
      <c r="AI19" s="33"/>
    </row>
    <row r="20" spans="1:35" s="37" customFormat="1" ht="11.25" hidden="1">
      <c r="A20" s="14" t="s">
        <v>83</v>
      </c>
      <c r="B20" s="24"/>
      <c r="C20" s="24"/>
      <c r="D20" s="24"/>
      <c r="E20" s="24"/>
      <c r="F20" s="24"/>
      <c r="G20" s="24"/>
      <c r="H20" s="24"/>
      <c r="I20" s="39">
        <f>'[1]Income Statement 30.09.2002'!$S$16</f>
        <v>35941.2</v>
      </c>
      <c r="J20" s="24"/>
      <c r="K20" s="41"/>
      <c r="L20" s="24"/>
      <c r="M20" s="24"/>
      <c r="N20" s="24"/>
      <c r="O20" s="24">
        <f>-'[1]Workings -share of assoc '!$F$12</f>
        <v>-35941.2</v>
      </c>
      <c r="P20" s="24"/>
      <c r="Q20" s="24"/>
      <c r="R20" s="24"/>
      <c r="S20" s="24"/>
      <c r="T20" s="2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4">
        <f t="shared" si="1"/>
        <v>0</v>
      </c>
      <c r="AI20" s="33"/>
    </row>
    <row r="21" spans="1:35" s="37" customFormat="1" ht="11.25" hidden="1">
      <c r="A21" s="14" t="s">
        <v>16</v>
      </c>
      <c r="B21" s="24"/>
      <c r="C21" s="24"/>
      <c r="D21" s="24"/>
      <c r="E21" s="24"/>
      <c r="F21" s="24"/>
      <c r="G21" s="24"/>
      <c r="H21" s="24"/>
      <c r="I21" s="39">
        <f>-'[1]Income Statement 30.09.2002'!$S$19-'[1]Income Statement 30.09.2002'!$S$20</f>
        <v>-4208098.469943193</v>
      </c>
      <c r="J21" s="24">
        <f>'[1]Notes 30.09.2002'!$O$1251</f>
        <v>2059</v>
      </c>
      <c r="K21" s="24"/>
      <c r="L21" s="24"/>
      <c r="M21" s="24"/>
      <c r="N21" s="24"/>
      <c r="O21" s="24">
        <f>-'[1]Workings -share of assoc '!$F$13</f>
        <v>10063.536</v>
      </c>
      <c r="P21" s="24"/>
      <c r="Q21" s="24"/>
      <c r="R21" s="24"/>
      <c r="S21" s="24"/>
      <c r="T21" s="2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>
        <f>-I21-J21-O21</f>
        <v>4195975.9339431925</v>
      </c>
      <c r="AG21" s="34"/>
      <c r="AH21" s="14">
        <f t="shared" si="1"/>
        <v>0</v>
      </c>
      <c r="AI21" s="33"/>
    </row>
    <row r="22" spans="1:35" s="37" customFormat="1" ht="12" hidden="1" thickBot="1">
      <c r="A22" s="14" t="s">
        <v>84</v>
      </c>
      <c r="B22" s="24"/>
      <c r="C22" s="24"/>
      <c r="D22" s="24"/>
      <c r="E22" s="24"/>
      <c r="F22" s="24"/>
      <c r="G22" s="24"/>
      <c r="H22" s="24">
        <f>-I22</f>
        <v>734654.78</v>
      </c>
      <c r="I22" s="42">
        <v>-734654.78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43">
        <f>SUM(B22:X22)</f>
        <v>0</v>
      </c>
      <c r="AI22" s="33"/>
    </row>
    <row r="23" spans="1:35" s="37" customFormat="1" ht="11.25" hidden="1">
      <c r="A23" s="14" t="s">
        <v>85</v>
      </c>
      <c r="B23" s="24"/>
      <c r="C23" s="24"/>
      <c r="D23" s="24"/>
      <c r="E23" s="24"/>
      <c r="F23" s="24"/>
      <c r="G23" s="24"/>
      <c r="H23" s="36"/>
      <c r="I23" s="24"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34"/>
      <c r="V23" s="34"/>
      <c r="W23" s="34"/>
      <c r="X23" s="34"/>
      <c r="Y23" s="34"/>
      <c r="Z23" s="34"/>
      <c r="AA23" s="34"/>
      <c r="AB23" s="44">
        <f>-I23</f>
        <v>0</v>
      </c>
      <c r="AC23" s="34"/>
      <c r="AD23" s="34"/>
      <c r="AE23" s="34"/>
      <c r="AF23" s="34"/>
      <c r="AG23" s="34"/>
      <c r="AH23" s="43">
        <f>SUM(B23:AF23)</f>
        <v>0</v>
      </c>
      <c r="AI23" s="33"/>
    </row>
    <row r="24" spans="1:35" s="37" customFormat="1" ht="11.25" hidden="1">
      <c r="A24" s="14" t="s">
        <v>86</v>
      </c>
      <c r="B24" s="24"/>
      <c r="C24" s="24"/>
      <c r="D24" s="24"/>
      <c r="E24" s="24"/>
      <c r="G24" s="24"/>
      <c r="H24" s="36"/>
      <c r="I24" s="24"/>
      <c r="J24" s="24"/>
      <c r="K24" s="24"/>
      <c r="L24" s="24"/>
      <c r="M24" s="45"/>
      <c r="N24" s="24"/>
      <c r="O24" s="24"/>
      <c r="P24" s="24"/>
      <c r="Q24" s="24"/>
      <c r="R24" s="24"/>
      <c r="S24" s="24"/>
      <c r="T24" s="24"/>
      <c r="U24" s="34"/>
      <c r="V24" s="34"/>
      <c r="W24" s="34"/>
      <c r="X24" s="34"/>
      <c r="Y24" s="34"/>
      <c r="Z24" s="34"/>
      <c r="AA24" s="34"/>
      <c r="AB24" s="44"/>
      <c r="AC24" s="34">
        <f>-M24</f>
        <v>0</v>
      </c>
      <c r="AD24" s="34"/>
      <c r="AE24" s="34"/>
      <c r="AF24" s="34"/>
      <c r="AG24" s="34"/>
      <c r="AH24" s="43">
        <f>SUM(B24:AF24)</f>
        <v>0</v>
      </c>
      <c r="AI24" s="33"/>
    </row>
    <row r="25" spans="1:35" s="37" customFormat="1" ht="11.25" hidden="1">
      <c r="A25" s="14" t="s">
        <v>87</v>
      </c>
      <c r="B25" s="24"/>
      <c r="C25" s="24"/>
      <c r="D25" s="24"/>
      <c r="E25" s="24"/>
      <c r="F25" s="24">
        <f>-F10</f>
        <v>0</v>
      </c>
      <c r="G25" s="24"/>
      <c r="H25" s="36"/>
      <c r="I25" s="24"/>
      <c r="J25" s="24"/>
      <c r="K25" s="24"/>
      <c r="L25" s="24"/>
      <c r="M25" s="24">
        <f>-F25</f>
        <v>0</v>
      </c>
      <c r="N25" s="24"/>
      <c r="O25" s="24"/>
      <c r="P25" s="24"/>
      <c r="Q25" s="24"/>
      <c r="R25" s="24"/>
      <c r="S25" s="24"/>
      <c r="T25" s="24"/>
      <c r="U25" s="34"/>
      <c r="V25" s="34"/>
      <c r="W25" s="34"/>
      <c r="X25" s="34"/>
      <c r="Y25" s="34"/>
      <c r="Z25" s="34"/>
      <c r="AA25" s="34"/>
      <c r="AB25" s="44"/>
      <c r="AC25" s="34"/>
      <c r="AD25" s="34"/>
      <c r="AE25" s="34"/>
      <c r="AF25" s="34"/>
      <c r="AG25" s="34"/>
      <c r="AH25" s="43">
        <f>SUM(B25:AF25)</f>
        <v>0</v>
      </c>
      <c r="AI25" s="33"/>
    </row>
    <row r="26" spans="1:35" s="37" customFormat="1" ht="11.25" hidden="1">
      <c r="A26" s="14"/>
      <c r="B26" s="46">
        <f>SUM(B10:B22)</f>
        <v>0</v>
      </c>
      <c r="C26" s="46">
        <f>SUM(C10:C22)</f>
        <v>0</v>
      </c>
      <c r="D26" s="46">
        <f>SUM(D10:D22)</f>
        <v>0</v>
      </c>
      <c r="E26" s="46">
        <f>SUM(E10:E22)</f>
        <v>0</v>
      </c>
      <c r="F26" s="46">
        <f>SUM(F10:F25)</f>
        <v>0</v>
      </c>
      <c r="G26" s="46">
        <f>SUM(G10:G22)</f>
        <v>0</v>
      </c>
      <c r="H26" s="46">
        <f>SUM(H10:H23)</f>
        <v>0.0002999983262270689</v>
      </c>
      <c r="I26" s="46">
        <f>SUM(I10:I23)</f>
        <v>-0.45837564091198146</v>
      </c>
      <c r="J26" s="46">
        <f>SUM(J10:J22)</f>
        <v>0.13480000011622906</v>
      </c>
      <c r="K26" s="46">
        <f>SUM(K10:K22)</f>
        <v>-3048862.549999997</v>
      </c>
      <c r="L26" s="46">
        <f>SUM(L10:L22)</f>
        <v>293112.23000000045</v>
      </c>
      <c r="M26" s="46" t="e">
        <f>SUM(M10:M25)</f>
        <v>#REF!</v>
      </c>
      <c r="N26" s="46">
        <f aca="true" t="shared" si="2" ref="N26:AA26">SUM(N10:N22)</f>
        <v>0.48701999997138046</v>
      </c>
      <c r="O26" s="46">
        <f t="shared" si="2"/>
        <v>-0.6000000001004082</v>
      </c>
      <c r="P26" s="46">
        <f t="shared" si="2"/>
        <v>0</v>
      </c>
      <c r="Q26" s="46">
        <f t="shared" si="2"/>
        <v>-708150.5400000066</v>
      </c>
      <c r="R26" s="46">
        <f t="shared" si="2"/>
        <v>134608983.47000003</v>
      </c>
      <c r="S26" s="46">
        <f t="shared" si="2"/>
        <v>0</v>
      </c>
      <c r="T26" s="46">
        <f t="shared" si="2"/>
        <v>-152383893.12000012</v>
      </c>
      <c r="U26" s="46">
        <f t="shared" si="2"/>
        <v>-224732.53</v>
      </c>
      <c r="V26" s="46">
        <f t="shared" si="2"/>
        <v>-107342597.58931813</v>
      </c>
      <c r="W26" s="46" t="e">
        <f t="shared" si="2"/>
        <v>#REF!</v>
      </c>
      <c r="X26" s="46">
        <f t="shared" si="2"/>
        <v>-515528.76</v>
      </c>
      <c r="Y26" s="46">
        <f t="shared" si="2"/>
        <v>-21005350.33</v>
      </c>
      <c r="Z26" s="46">
        <f t="shared" si="2"/>
        <v>2372495.959999999</v>
      </c>
      <c r="AA26" s="46">
        <f t="shared" si="2"/>
        <v>-14013668.95</v>
      </c>
      <c r="AB26" s="46">
        <f>SUM(AB10:AB23)</f>
        <v>164273816.04999998</v>
      </c>
      <c r="AC26" s="46">
        <f>SUM(AC10:AC25)</f>
        <v>185219.5936166686</v>
      </c>
      <c r="AD26" s="46">
        <f>SUM(AD10:AD22)</f>
        <v>-12356012.170000002</v>
      </c>
      <c r="AE26" s="46">
        <f>SUM(AE10:AE22)</f>
        <v>573000</v>
      </c>
      <c r="AF26" s="46">
        <f>SUM(AF10:AF22)</f>
        <v>7889525.239999998</v>
      </c>
      <c r="AG26" s="46"/>
      <c r="AH26" s="47" t="e">
        <f>SUM(B26:AF26)</f>
        <v>#REF!</v>
      </c>
      <c r="AI26" s="33"/>
    </row>
    <row r="27" spans="1:35" s="37" customFormat="1" ht="11.25" hidden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  <c r="AI27" s="33"/>
    </row>
    <row r="28" spans="1:35" s="37" customFormat="1" ht="11.25">
      <c r="A28" s="35" t="s">
        <v>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3"/>
      <c r="AI28" s="33"/>
    </row>
    <row r="29" spans="1:36" s="37" customFormat="1" ht="11.25">
      <c r="A29" s="14" t="s">
        <v>1</v>
      </c>
      <c r="B29" s="24"/>
      <c r="C29" s="24"/>
      <c r="D29" s="24"/>
      <c r="E29" s="24"/>
      <c r="F29" s="24"/>
      <c r="G29" s="24"/>
      <c r="H29" s="24"/>
      <c r="J29" s="24"/>
      <c r="K29" s="24"/>
      <c r="L29" s="24"/>
      <c r="M29" s="24"/>
      <c r="N29" s="24"/>
      <c r="P29" s="24"/>
      <c r="Q29" s="24"/>
      <c r="R29" s="24"/>
      <c r="S29" s="24"/>
      <c r="T29" s="24">
        <f>-T26</f>
        <v>152383893.12000012</v>
      </c>
      <c r="U29" s="24"/>
      <c r="V29" s="24">
        <f>-V26</f>
        <v>107342597.58931813</v>
      </c>
      <c r="W29" s="2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68">
        <v>259727</v>
      </c>
      <c r="AI29" s="33"/>
      <c r="AJ29" s="33"/>
    </row>
    <row r="30" spans="1:36" s="37" customFormat="1" ht="11.25">
      <c r="A30" s="14" t="s">
        <v>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45" t="e">
        <f>#REF!</f>
        <v>#REF!</v>
      </c>
      <c r="M30" s="52"/>
      <c r="N30" s="24"/>
      <c r="O30" s="24"/>
      <c r="P30" s="53"/>
      <c r="Q30" s="53"/>
      <c r="R30" s="53">
        <f>-R26</f>
        <v>-134608983.47000003</v>
      </c>
      <c r="S30" s="53"/>
      <c r="T30" s="53"/>
      <c r="U30" s="34">
        <f>-U26</f>
        <v>224732.53</v>
      </c>
      <c r="V30" s="34"/>
      <c r="W30" s="24" t="e">
        <f>-W26-W42-W33-AC38</f>
        <v>#REF!</v>
      </c>
      <c r="X30" s="24">
        <f>-X26</f>
        <v>515528.76</v>
      </c>
      <c r="Y30" s="24"/>
      <c r="Z30" s="24">
        <f>-Z26</f>
        <v>-2372495.959999999</v>
      </c>
      <c r="AA30" s="24"/>
      <c r="AB30" s="24">
        <f>-AB26+AB23</f>
        <v>-164273816.04999998</v>
      </c>
      <c r="AC30" s="24" t="e">
        <f>-AC26-AC54-AC42-AC38</f>
        <v>#REF!</v>
      </c>
      <c r="AD30" s="24"/>
      <c r="AE30" s="24">
        <f>-AE26-AE42</f>
        <v>-573000</v>
      </c>
      <c r="AF30" s="24"/>
      <c r="AG30" s="24"/>
      <c r="AH30" s="61">
        <v>-299510</v>
      </c>
      <c r="AI30" s="33"/>
      <c r="AJ30" s="33"/>
    </row>
    <row r="31" spans="1:36" s="37" customFormat="1" ht="11.25">
      <c r="A31" s="35" t="s">
        <v>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34"/>
      <c r="V31" s="34"/>
      <c r="W31" s="24"/>
      <c r="X31" s="34"/>
      <c r="Y31" s="34"/>
      <c r="Z31" s="34"/>
      <c r="AA31" s="34"/>
      <c r="AB31" s="34"/>
      <c r="AC31" s="34"/>
      <c r="AD31" s="34"/>
      <c r="AE31" s="34"/>
      <c r="AH31" s="70">
        <f>(AH29+AH30)</f>
        <v>-39783</v>
      </c>
      <c r="AI31" s="33"/>
      <c r="AJ31" s="33"/>
    </row>
    <row r="32" spans="1:36" s="57" customFormat="1" ht="11.25">
      <c r="A32" s="56" t="s">
        <v>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34">
        <f>-AF26</f>
        <v>-7889525.239999998</v>
      </c>
      <c r="AG32" s="34"/>
      <c r="AH32" s="70">
        <v>-7890</v>
      </c>
      <c r="AI32" s="53"/>
      <c r="AJ32" s="33"/>
    </row>
    <row r="33" spans="1:36" s="37" customFormat="1" ht="11.25">
      <c r="A33" s="14" t="s">
        <v>5</v>
      </c>
      <c r="B33" s="24"/>
      <c r="C33" s="24"/>
      <c r="D33" s="24"/>
      <c r="E33" s="24"/>
      <c r="F33" s="24"/>
      <c r="G33" s="24"/>
      <c r="H33" s="24"/>
      <c r="I33" s="24"/>
      <c r="J33" s="24"/>
      <c r="K33" s="56"/>
      <c r="L33" s="56"/>
      <c r="M33" s="56"/>
      <c r="N33" s="56"/>
      <c r="O33" s="34"/>
      <c r="P33" s="34"/>
      <c r="Q33" s="34"/>
      <c r="R33" s="34"/>
      <c r="S33" s="34"/>
      <c r="T33" s="34"/>
      <c r="U33" s="34"/>
      <c r="V33" s="34"/>
      <c r="W33" s="34" t="e">
        <f>#REF!</f>
        <v>#REF!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55">
        <v>29</v>
      </c>
      <c r="AI33" s="33"/>
      <c r="AJ33" s="33"/>
    </row>
    <row r="34" spans="1:36" s="37" customFormat="1" ht="11.25">
      <c r="A34" s="1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58">
        <f>SUM(AH31:AH33)</f>
        <v>-47644</v>
      </c>
      <c r="AI34" s="33"/>
      <c r="AJ34" s="33"/>
    </row>
    <row r="35" spans="1:36" s="37" customFormat="1" ht="11.25">
      <c r="A35" s="1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55"/>
      <c r="AI35" s="33"/>
      <c r="AJ35" s="33"/>
    </row>
    <row r="36" spans="1:36" s="37" customFormat="1" ht="11.25">
      <c r="A36" s="35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3"/>
      <c r="AI36" s="33"/>
      <c r="AJ36" s="33"/>
    </row>
    <row r="37" spans="1:36" s="37" customFormat="1" ht="11.25">
      <c r="A37" s="35" t="s">
        <v>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3"/>
      <c r="AI37" s="33"/>
      <c r="AJ37" s="33"/>
    </row>
    <row r="38" spans="1:36" s="37" customFormat="1" ht="11.25">
      <c r="A38" s="14" t="s">
        <v>9</v>
      </c>
      <c r="B38" s="24"/>
      <c r="C38" s="24"/>
      <c r="D38" s="24"/>
      <c r="E38" s="24"/>
      <c r="F38" s="24"/>
      <c r="G38" s="24"/>
      <c r="I38" s="24"/>
      <c r="J38" s="24"/>
      <c r="N38" s="24"/>
      <c r="O38" s="34"/>
      <c r="P38" s="34"/>
      <c r="Q38" s="34"/>
      <c r="R38" s="34"/>
      <c r="S38" s="34"/>
      <c r="T38" s="34"/>
      <c r="U38" s="34"/>
      <c r="V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70"/>
      <c r="AI38" s="33"/>
      <c r="AJ38" s="33"/>
    </row>
    <row r="39" spans="1:36" s="37" customFormat="1" ht="11.25">
      <c r="A39" s="67" t="s">
        <v>10</v>
      </c>
      <c r="B39" s="24"/>
      <c r="C39" s="24"/>
      <c r="D39" s="24"/>
      <c r="E39" s="24"/>
      <c r="F39" s="24"/>
      <c r="G39" s="24"/>
      <c r="I39" s="24"/>
      <c r="J39" s="24"/>
      <c r="M39" s="24" t="e">
        <f>-#REF!</f>
        <v>#REF!</v>
      </c>
      <c r="N39" s="24"/>
      <c r="O39" s="34"/>
      <c r="P39" s="34"/>
      <c r="Q39" s="34"/>
      <c r="R39" s="34"/>
      <c r="S39" s="34"/>
      <c r="T39" s="34"/>
      <c r="U39" s="34"/>
      <c r="V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77">
        <v>-2735</v>
      </c>
      <c r="AI39" s="33"/>
      <c r="AJ39" s="33"/>
    </row>
    <row r="40" spans="1:36" s="37" customFormat="1" ht="11.25" hidden="1">
      <c r="A40" s="67" t="s">
        <v>11</v>
      </c>
      <c r="B40" s="24"/>
      <c r="C40" s="24"/>
      <c r="D40" s="24"/>
      <c r="E40" s="24"/>
      <c r="F40" s="24"/>
      <c r="G40" s="24"/>
      <c r="I40" s="24"/>
      <c r="J40" s="24"/>
      <c r="M40" s="24"/>
      <c r="N40" s="24"/>
      <c r="O40" s="34"/>
      <c r="P40" s="34"/>
      <c r="Q40" s="34"/>
      <c r="R40" s="34"/>
      <c r="S40" s="34"/>
      <c r="T40" s="34"/>
      <c r="U40" s="34"/>
      <c r="V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60">
        <f>SUM(B40:AF40)</f>
        <v>0</v>
      </c>
      <c r="AI40" s="33"/>
      <c r="AJ40" s="33"/>
    </row>
    <row r="41" spans="1:36" s="37" customFormat="1" ht="11.25" hidden="1">
      <c r="A41" s="14" t="s">
        <v>88</v>
      </c>
      <c r="B41" s="34"/>
      <c r="C41" s="34"/>
      <c r="D41" s="34"/>
      <c r="E41" s="34"/>
      <c r="F41" s="34"/>
      <c r="G41" s="34"/>
      <c r="H41" s="34"/>
      <c r="I41" s="3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59"/>
      <c r="V41" s="59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60">
        <f>SUM(B41:AF41)</f>
        <v>0</v>
      </c>
      <c r="AI41" s="33"/>
      <c r="AJ41" s="33"/>
    </row>
    <row r="42" spans="1:36" s="37" customFormat="1" ht="11.25" hidden="1">
      <c r="A42" s="14" t="s">
        <v>89</v>
      </c>
      <c r="B42" s="24"/>
      <c r="C42" s="24"/>
      <c r="D42" s="24"/>
      <c r="E42" s="24"/>
      <c r="F42" s="24"/>
      <c r="G42" s="24"/>
      <c r="H42" s="24"/>
      <c r="I42" s="24"/>
      <c r="J42" s="24"/>
      <c r="M42" s="45"/>
      <c r="N42" s="24">
        <f>-N26</f>
        <v>-0.48701999997138046</v>
      </c>
      <c r="O42" s="34"/>
      <c r="P42" s="34"/>
      <c r="Q42" s="34"/>
      <c r="R42" s="34"/>
      <c r="S42" s="34"/>
      <c r="T42" s="34"/>
      <c r="U42" s="34"/>
      <c r="V42" s="57"/>
      <c r="W42" s="24"/>
      <c r="X42" s="24"/>
      <c r="Y42" s="24"/>
      <c r="Z42" s="24"/>
      <c r="AA42" s="24"/>
      <c r="AB42" s="24"/>
      <c r="AC42" s="24"/>
      <c r="AD42" s="34"/>
      <c r="AE42" s="34"/>
      <c r="AF42" s="34"/>
      <c r="AG42" s="34"/>
      <c r="AH42" s="60">
        <f>SUM(B42:AF42)</f>
        <v>-0.48701999997138046</v>
      </c>
      <c r="AI42" s="33"/>
      <c r="AJ42" s="33"/>
    </row>
    <row r="43" spans="1:36" s="37" customFormat="1" ht="11.25" hidden="1">
      <c r="A43" s="14" t="s">
        <v>90</v>
      </c>
      <c r="B43" s="24"/>
      <c r="C43" s="24"/>
      <c r="D43" s="24"/>
      <c r="E43" s="24"/>
      <c r="F43" s="24"/>
      <c r="G43" s="24"/>
      <c r="H43" s="24"/>
      <c r="I43" s="24"/>
      <c r="J43" s="24"/>
      <c r="M43" s="45"/>
      <c r="N43" s="24"/>
      <c r="O43" s="34"/>
      <c r="P43" s="34"/>
      <c r="Q43" s="34"/>
      <c r="R43" s="34"/>
      <c r="S43" s="34"/>
      <c r="T43" s="34"/>
      <c r="U43" s="34"/>
      <c r="V43" s="57"/>
      <c r="W43" s="24"/>
      <c r="X43" s="24"/>
      <c r="Y43" s="24"/>
      <c r="Z43" s="24"/>
      <c r="AA43" s="24"/>
      <c r="AB43" s="24"/>
      <c r="AC43" s="24"/>
      <c r="AD43" s="34"/>
      <c r="AE43" s="34"/>
      <c r="AF43" s="34"/>
      <c r="AG43" s="34"/>
      <c r="AH43" s="61">
        <f>SUM(B43:AF43)</f>
        <v>0</v>
      </c>
      <c r="AI43" s="33"/>
      <c r="AJ43" s="33"/>
    </row>
    <row r="44" spans="1:36" s="37" customFormat="1" ht="11.25">
      <c r="A44" s="1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55"/>
      <c r="AI44" s="33"/>
      <c r="AJ44" s="33"/>
    </row>
    <row r="45" spans="1:36" s="37" customFormat="1" ht="11.25">
      <c r="A45" s="14" t="s">
        <v>12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55">
        <f>SUM(AH38:AH43)</f>
        <v>-2735.4870199999714</v>
      </c>
      <c r="AI45" s="33"/>
      <c r="AJ45" s="33"/>
    </row>
    <row r="46" spans="1:36" s="37" customFormat="1" ht="11.25">
      <c r="A46" s="1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55"/>
      <c r="AI46" s="33"/>
      <c r="AJ46" s="33"/>
    </row>
    <row r="47" spans="1:36" s="37" customFormat="1" ht="11.25">
      <c r="A47" s="35" t="s">
        <v>13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55"/>
      <c r="AI47" s="33"/>
      <c r="AJ47" s="33"/>
    </row>
    <row r="48" spans="1:36" s="37" customFormat="1" ht="11.25">
      <c r="A48" s="14" t="s">
        <v>91</v>
      </c>
      <c r="B48" s="34"/>
      <c r="C48" s="34"/>
      <c r="D48" s="34"/>
      <c r="E48" s="34"/>
      <c r="F48" s="34"/>
      <c r="G48" s="34"/>
      <c r="H48" s="34"/>
      <c r="I48" s="34"/>
      <c r="J48" s="24"/>
      <c r="K48" s="24"/>
      <c r="L48" s="24" t="e">
        <f>#REF!</f>
        <v>#REF!</v>
      </c>
      <c r="M48" s="24" t="e">
        <f>-#REF!</f>
        <v>#REF!</v>
      </c>
      <c r="N48" s="24"/>
      <c r="O48" s="24"/>
      <c r="P48" s="24"/>
      <c r="Q48" s="24"/>
      <c r="R48" s="24"/>
      <c r="S48" s="24"/>
      <c r="T48" s="24"/>
      <c r="U48" s="59"/>
      <c r="V48" s="59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68">
        <v>119</v>
      </c>
      <c r="AI48" s="33"/>
      <c r="AJ48" s="33"/>
    </row>
    <row r="49" spans="1:36" s="37" customFormat="1" ht="11.25">
      <c r="A49" s="14" t="s">
        <v>106</v>
      </c>
      <c r="B49" s="34"/>
      <c r="C49" s="34"/>
      <c r="D49" s="34"/>
      <c r="E49" s="34"/>
      <c r="F49" s="34"/>
      <c r="G49" s="34"/>
      <c r="H49" s="34"/>
      <c r="I49" s="34"/>
      <c r="J49" s="24"/>
      <c r="K49" s="24" t="e">
        <f>#REF!</f>
        <v>#REF!</v>
      </c>
      <c r="L49" s="24"/>
      <c r="M49" s="24"/>
      <c r="N49" s="24"/>
      <c r="O49" s="24"/>
      <c r="P49" s="24"/>
      <c r="Q49" s="24"/>
      <c r="R49" s="24"/>
      <c r="S49" s="24"/>
      <c r="T49" s="24"/>
      <c r="U49" s="59"/>
      <c r="V49" s="59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60">
        <v>15151</v>
      </c>
      <c r="AI49" s="33"/>
      <c r="AJ49" s="33"/>
    </row>
    <row r="50" spans="1:36" s="37" customFormat="1" ht="11.25">
      <c r="A50" s="14" t="s">
        <v>93</v>
      </c>
      <c r="B50" s="34"/>
      <c r="C50" s="34"/>
      <c r="D50" s="34"/>
      <c r="E50" s="34"/>
      <c r="F50" s="34"/>
      <c r="G50" s="34"/>
      <c r="H50" s="34"/>
      <c r="I50" s="34"/>
      <c r="J50" s="24"/>
      <c r="K50" s="24" t="e">
        <f>#REF!</f>
        <v>#REF!</v>
      </c>
      <c r="L50" s="24"/>
      <c r="M50" s="24"/>
      <c r="N50" s="24"/>
      <c r="O50" s="24"/>
      <c r="P50" s="24"/>
      <c r="Q50" s="24">
        <f>-Q26</f>
        <v>708150.5400000066</v>
      </c>
      <c r="R50" s="24"/>
      <c r="S50" s="24"/>
      <c r="T50" s="24"/>
      <c r="U50" s="59"/>
      <c r="V50" s="59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60">
        <v>-11394</v>
      </c>
      <c r="AI50" s="53"/>
      <c r="AJ50" s="33"/>
    </row>
    <row r="51" spans="1:36" s="37" customFormat="1" ht="11.25">
      <c r="A51" s="14" t="s">
        <v>94</v>
      </c>
      <c r="B51" s="34"/>
      <c r="C51" s="34"/>
      <c r="D51" s="34"/>
      <c r="E51" s="34"/>
      <c r="F51" s="34"/>
      <c r="G51" s="34"/>
      <c r="H51" s="34"/>
      <c r="I51" s="34"/>
      <c r="J51" s="24"/>
      <c r="K51" s="24"/>
      <c r="L51" s="24" t="e">
        <f>#REF!</f>
        <v>#REF!</v>
      </c>
      <c r="M51" s="24"/>
      <c r="N51" s="24"/>
      <c r="O51" s="24"/>
      <c r="P51" s="24"/>
      <c r="R51" s="24"/>
      <c r="S51" s="24"/>
      <c r="T51" s="24"/>
      <c r="U51" s="24"/>
      <c r="V51" s="2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60">
        <v>-606</v>
      </c>
      <c r="AI51" s="53"/>
      <c r="AJ51" s="33"/>
    </row>
    <row r="52" spans="1:36" s="37" customFormat="1" ht="11.25" hidden="1">
      <c r="A52" s="14" t="s">
        <v>105</v>
      </c>
      <c r="B52" s="34"/>
      <c r="C52" s="34"/>
      <c r="D52" s="34"/>
      <c r="E52" s="34"/>
      <c r="F52" s="34"/>
      <c r="G52" s="34"/>
      <c r="H52" s="34"/>
      <c r="I52" s="3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34"/>
      <c r="X52" s="34"/>
      <c r="Y52" s="34"/>
      <c r="Z52" s="34"/>
      <c r="AA52" s="34"/>
      <c r="AB52" s="44">
        <f>-AB23</f>
        <v>0</v>
      </c>
      <c r="AC52" s="34"/>
      <c r="AD52" s="34"/>
      <c r="AE52" s="34"/>
      <c r="AF52" s="34"/>
      <c r="AG52" s="34"/>
      <c r="AH52" s="60">
        <f>SUM(B52:AF52)</f>
        <v>0</v>
      </c>
      <c r="AI52" s="53"/>
      <c r="AJ52" s="33"/>
    </row>
    <row r="53" spans="1:36" s="37" customFormat="1" ht="11.25" hidden="1">
      <c r="A53" s="14" t="s">
        <v>95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60">
        <f>SUM(B53:AF53)</f>
        <v>0</v>
      </c>
      <c r="AI53" s="33"/>
      <c r="AJ53" s="33"/>
    </row>
    <row r="54" spans="1:36" s="37" customFormat="1" ht="11.25">
      <c r="A54" s="14" t="s">
        <v>4</v>
      </c>
      <c r="B54" s="34"/>
      <c r="C54" s="34"/>
      <c r="D54" s="34"/>
      <c r="E54" s="34"/>
      <c r="F54" s="34"/>
      <c r="G54" s="34"/>
      <c r="H54" s="34"/>
      <c r="I54" s="3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34"/>
      <c r="X54" s="34"/>
      <c r="Y54" s="34"/>
      <c r="Z54" s="34"/>
      <c r="AA54" s="34"/>
      <c r="AB54" s="34"/>
      <c r="AC54" s="34" t="e">
        <f>#REF!</f>
        <v>#REF!</v>
      </c>
      <c r="AD54" s="34"/>
      <c r="AE54" s="34"/>
      <c r="AF54" s="34"/>
      <c r="AG54" s="34"/>
      <c r="AH54" s="54">
        <v>-266</v>
      </c>
      <c r="AI54" s="33"/>
      <c r="AJ54" s="33"/>
    </row>
    <row r="55" spans="1:36" s="37" customFormat="1" ht="11.25">
      <c r="A55" s="1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55"/>
      <c r="AI55" s="33"/>
      <c r="AJ55" s="33"/>
    </row>
    <row r="56" spans="1:36" s="37" customFormat="1" ht="11.25">
      <c r="A56" s="14" t="s">
        <v>96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3">
        <f>SUM(AH48:AH54)</f>
        <v>3004</v>
      </c>
      <c r="AI56" s="33"/>
      <c r="AJ56" s="33"/>
    </row>
    <row r="57" spans="1:36" s="37" customFormat="1" ht="11.25">
      <c r="A57" s="1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62"/>
      <c r="AI57" s="73"/>
      <c r="AJ57" s="33"/>
    </row>
    <row r="58" spans="1:36" s="37" customFormat="1" ht="11.25">
      <c r="A58" s="35" t="s">
        <v>97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62">
        <f>AH34+AH45+AH56</f>
        <v>-47375.48701999997</v>
      </c>
      <c r="AI58" s="14"/>
      <c r="AJ58" s="33"/>
    </row>
    <row r="59" spans="1:36" s="37" customFormat="1" ht="11.25">
      <c r="A59" s="35" t="s">
        <v>14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62"/>
      <c r="AI59" s="33"/>
      <c r="AJ59" s="33"/>
    </row>
    <row r="60" spans="1:36" s="37" customFormat="1" ht="11.25">
      <c r="A60" s="35" t="s">
        <v>107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79"/>
      <c r="AH60" s="62">
        <f>32767429/1000</f>
        <v>32767.429</v>
      </c>
      <c r="AI60" s="33"/>
      <c r="AJ60" s="33"/>
    </row>
    <row r="61" spans="1:36" s="37" customFormat="1" ht="12" thickBot="1">
      <c r="A61" s="35" t="s">
        <v>98</v>
      </c>
      <c r="B61" s="63">
        <f>SUM(B12:B60)</f>
        <v>0</v>
      </c>
      <c r="C61" s="63">
        <f aca="true" t="shared" si="3" ref="C61:AF61">SUM(C29:C60)</f>
        <v>0</v>
      </c>
      <c r="D61" s="63">
        <f t="shared" si="3"/>
        <v>0</v>
      </c>
      <c r="E61" s="63">
        <f t="shared" si="3"/>
        <v>0</v>
      </c>
      <c r="F61" s="63">
        <f t="shared" si="3"/>
        <v>0</v>
      </c>
      <c r="G61" s="63">
        <f t="shared" si="3"/>
        <v>0</v>
      </c>
      <c r="H61" s="63">
        <f t="shared" si="3"/>
        <v>0</v>
      </c>
      <c r="I61" s="63">
        <f t="shared" si="3"/>
        <v>0</v>
      </c>
      <c r="J61" s="63">
        <f t="shared" si="3"/>
        <v>0</v>
      </c>
      <c r="K61" s="63" t="e">
        <f t="shared" si="3"/>
        <v>#REF!</v>
      </c>
      <c r="L61" s="63" t="e">
        <f t="shared" si="3"/>
        <v>#REF!</v>
      </c>
      <c r="M61" s="63" t="e">
        <f t="shared" si="3"/>
        <v>#REF!</v>
      </c>
      <c r="N61" s="63">
        <f t="shared" si="3"/>
        <v>-0.48701999997138046</v>
      </c>
      <c r="O61" s="63">
        <f t="shared" si="3"/>
        <v>0</v>
      </c>
      <c r="P61" s="63">
        <f t="shared" si="3"/>
        <v>0</v>
      </c>
      <c r="Q61" s="63">
        <f t="shared" si="3"/>
        <v>708150.5400000066</v>
      </c>
      <c r="R61" s="63">
        <f t="shared" si="3"/>
        <v>-134608983.47000003</v>
      </c>
      <c r="S61" s="63">
        <f t="shared" si="3"/>
        <v>0</v>
      </c>
      <c r="T61" s="63">
        <f t="shared" si="3"/>
        <v>152383893.12000012</v>
      </c>
      <c r="U61" s="63">
        <f t="shared" si="3"/>
        <v>224732.53</v>
      </c>
      <c r="V61" s="63">
        <f t="shared" si="3"/>
        <v>107342597.58931813</v>
      </c>
      <c r="W61" s="63" t="e">
        <f t="shared" si="3"/>
        <v>#REF!</v>
      </c>
      <c r="X61" s="63">
        <f t="shared" si="3"/>
        <v>515528.76</v>
      </c>
      <c r="Y61" s="63">
        <f t="shared" si="3"/>
        <v>0</v>
      </c>
      <c r="Z61" s="63">
        <f t="shared" si="3"/>
        <v>-2372495.959999999</v>
      </c>
      <c r="AA61" s="63">
        <f t="shared" si="3"/>
        <v>0</v>
      </c>
      <c r="AB61" s="63">
        <f t="shared" si="3"/>
        <v>-164273816.04999998</v>
      </c>
      <c r="AC61" s="63" t="e">
        <f t="shared" si="3"/>
        <v>#REF!</v>
      </c>
      <c r="AD61" s="63">
        <f t="shared" si="3"/>
        <v>0</v>
      </c>
      <c r="AE61" s="63">
        <f t="shared" si="3"/>
        <v>-573000</v>
      </c>
      <c r="AF61" s="63">
        <f t="shared" si="3"/>
        <v>-7889525.239999998</v>
      </c>
      <c r="AG61" s="80" t="s">
        <v>111</v>
      </c>
      <c r="AH61" s="72">
        <f>AH58+AH60</f>
        <v>-14608.058019999971</v>
      </c>
      <c r="AI61" s="33"/>
      <c r="AJ61" s="33"/>
    </row>
    <row r="62" spans="1:35" s="37" customFormat="1" ht="12" thickTop="1">
      <c r="A62" s="14"/>
      <c r="B62" s="36"/>
      <c r="C62" s="36"/>
      <c r="D62" s="36"/>
      <c r="E62" s="36"/>
      <c r="F62" s="36"/>
      <c r="G62" s="36"/>
      <c r="H62" s="36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3"/>
      <c r="AI62" s="33"/>
    </row>
    <row r="63" spans="1:35" s="37" customFormat="1" ht="11.25" hidden="1">
      <c r="A63" s="14" t="s">
        <v>15</v>
      </c>
      <c r="B63" s="36">
        <f aca="true" t="shared" si="4" ref="B63:AF63">B26+B61</f>
        <v>0</v>
      </c>
      <c r="C63" s="36">
        <f t="shared" si="4"/>
        <v>0</v>
      </c>
      <c r="D63" s="36">
        <f t="shared" si="4"/>
        <v>0</v>
      </c>
      <c r="E63" s="36">
        <f t="shared" si="4"/>
        <v>0</v>
      </c>
      <c r="F63" s="36">
        <f t="shared" si="4"/>
        <v>0</v>
      </c>
      <c r="G63" s="36">
        <f t="shared" si="4"/>
        <v>0</v>
      </c>
      <c r="H63" s="36">
        <f t="shared" si="4"/>
        <v>0.0002999983262270689</v>
      </c>
      <c r="I63" s="36">
        <f t="shared" si="4"/>
        <v>-0.45837564091198146</v>
      </c>
      <c r="J63" s="36">
        <f t="shared" si="4"/>
        <v>0.13480000011622906</v>
      </c>
      <c r="K63" s="36" t="e">
        <f t="shared" si="4"/>
        <v>#REF!</v>
      </c>
      <c r="L63" s="36" t="e">
        <f t="shared" si="4"/>
        <v>#REF!</v>
      </c>
      <c r="M63" s="36" t="e">
        <f t="shared" si="4"/>
        <v>#REF!</v>
      </c>
      <c r="N63" s="36">
        <f t="shared" si="4"/>
        <v>0</v>
      </c>
      <c r="O63" s="36">
        <f t="shared" si="4"/>
        <v>-0.6000000001004082</v>
      </c>
      <c r="P63" s="36">
        <f t="shared" si="4"/>
        <v>0</v>
      </c>
      <c r="Q63" s="36">
        <f t="shared" si="4"/>
        <v>0</v>
      </c>
      <c r="R63" s="36">
        <f t="shared" si="4"/>
        <v>0</v>
      </c>
      <c r="S63" s="36">
        <f t="shared" si="4"/>
        <v>0</v>
      </c>
      <c r="T63" s="36">
        <f t="shared" si="4"/>
        <v>0</v>
      </c>
      <c r="U63" s="36">
        <f t="shared" si="4"/>
        <v>0</v>
      </c>
      <c r="V63" s="36">
        <f t="shared" si="4"/>
        <v>0</v>
      </c>
      <c r="W63" s="36" t="e">
        <f t="shared" si="4"/>
        <v>#REF!</v>
      </c>
      <c r="X63" s="36">
        <f t="shared" si="4"/>
        <v>0</v>
      </c>
      <c r="Y63" s="64">
        <f t="shared" si="4"/>
        <v>-21005350.33</v>
      </c>
      <c r="Z63" s="64">
        <f t="shared" si="4"/>
        <v>0</v>
      </c>
      <c r="AA63" s="64">
        <f t="shared" si="4"/>
        <v>-14013668.95</v>
      </c>
      <c r="AB63" s="36">
        <f t="shared" si="4"/>
        <v>0</v>
      </c>
      <c r="AC63" s="36" t="e">
        <f t="shared" si="4"/>
        <v>#REF!</v>
      </c>
      <c r="AD63" s="64">
        <f t="shared" si="4"/>
        <v>-12356012.170000002</v>
      </c>
      <c r="AE63" s="36">
        <f t="shared" si="4"/>
        <v>0</v>
      </c>
      <c r="AF63" s="36">
        <f t="shared" si="4"/>
        <v>0</v>
      </c>
      <c r="AG63" s="36"/>
      <c r="AH63" s="14"/>
      <c r="AI63" s="33"/>
    </row>
    <row r="64" spans="1:35" s="37" customFormat="1" ht="11.25" hidden="1">
      <c r="A64" s="1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3"/>
      <c r="AI64" s="33"/>
    </row>
    <row r="65" spans="1:35" s="37" customFormat="1" ht="11.25" hidden="1">
      <c r="A65" s="1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>
        <f>Y63+AA63+AD63</f>
        <v>-47375031.45</v>
      </c>
      <c r="AC65" s="34"/>
      <c r="AD65" s="34"/>
      <c r="AE65" s="34"/>
      <c r="AF65" s="34"/>
      <c r="AG65" s="34"/>
      <c r="AH65" s="33"/>
      <c r="AI65" s="33"/>
    </row>
    <row r="66" spans="1:34" s="37" customFormat="1" ht="11.25" hidden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65"/>
    </row>
    <row r="67" spans="1:34" s="37" customFormat="1" ht="11.25" hidden="1">
      <c r="A67" s="14" t="s">
        <v>99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65"/>
    </row>
    <row r="68" spans="1:34" s="37" customFormat="1" ht="11.25" hidden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65"/>
    </row>
    <row r="69" spans="1:34" s="37" customFormat="1" ht="11.25" hidden="1">
      <c r="A69" s="14" t="s">
        <v>100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65"/>
    </row>
    <row r="70" spans="1:34" s="37" customFormat="1" ht="11.25" hidden="1">
      <c r="A70" s="14" t="s">
        <v>101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65"/>
    </row>
    <row r="71" spans="1:34" s="37" customFormat="1" ht="11.25" hidden="1">
      <c r="A71" s="14" t="s">
        <v>92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65"/>
    </row>
    <row r="72" ht="12.75" hidden="1">
      <c r="A72" s="37" t="s">
        <v>102</v>
      </c>
    </row>
    <row r="73" ht="12.75" hidden="1">
      <c r="A73" s="37" t="s">
        <v>103</v>
      </c>
    </row>
    <row r="74" spans="1:2" ht="12.75" hidden="1">
      <c r="A74" s="37" t="s">
        <v>104</v>
      </c>
      <c r="B74" s="66"/>
    </row>
    <row r="75" ht="12.75">
      <c r="A75" s="37"/>
    </row>
    <row r="76" spans="1:34" ht="12.75">
      <c r="A76" s="84" t="s">
        <v>111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6" t="s">
        <v>109</v>
      </c>
      <c r="AH76" s="37"/>
    </row>
    <row r="77" spans="1:34" ht="12.75">
      <c r="A77" s="82" t="s">
        <v>112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8">
        <v>14916</v>
      </c>
      <c r="AH77" s="37"/>
    </row>
    <row r="78" spans="1:37" ht="12.75">
      <c r="A78" s="82" t="s">
        <v>113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90">
        <v>12864</v>
      </c>
      <c r="AH78" s="57"/>
      <c r="AI78" s="2"/>
      <c r="AJ78" s="2"/>
      <c r="AK78" s="2"/>
    </row>
    <row r="79" spans="1:37" ht="12.75">
      <c r="A79" s="82" t="s">
        <v>123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91">
        <f>SUM(AG77:AG78)</f>
        <v>27780</v>
      </c>
      <c r="AH79" s="57"/>
      <c r="AI79" s="2"/>
      <c r="AJ79" s="2"/>
      <c r="AK79" s="2"/>
    </row>
    <row r="80" spans="1:34" ht="12.75">
      <c r="A80" s="82" t="s">
        <v>114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92">
        <v>-8694</v>
      </c>
      <c r="AH80" s="37"/>
    </row>
    <row r="81" spans="1:34" ht="12.75">
      <c r="A81" s="82" t="s">
        <v>115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92">
        <v>-33694</v>
      </c>
      <c r="AH81" s="37"/>
    </row>
    <row r="82" spans="1:34" ht="13.5" thickBot="1">
      <c r="A82" s="82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93">
        <f>SUM(AG79:AG81)</f>
        <v>-14608</v>
      </c>
      <c r="AH82" s="37"/>
    </row>
    <row r="83" spans="1:34" ht="13.5" thickTop="1">
      <c r="A83" s="8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5"/>
      <c r="AH83" s="37"/>
    </row>
    <row r="84" spans="1:34" ht="12.75">
      <c r="A84" s="37" t="s">
        <v>120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1:34" ht="12.75">
      <c r="A85" s="37" t="s">
        <v>116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</row>
    <row r="88" ht="12.75">
      <c r="A88" s="81" t="s">
        <v>122</v>
      </c>
    </row>
    <row r="89" ht="12.75">
      <c r="A89" s="81" t="s">
        <v>121</v>
      </c>
    </row>
    <row r="91" ht="15.75">
      <c r="A91" s="71" t="s">
        <v>117</v>
      </c>
    </row>
    <row r="92" ht="15.75">
      <c r="A92" s="71" t="s">
        <v>118</v>
      </c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  <row r="324" ht="12.75">
      <c r="A324" s="37"/>
    </row>
    <row r="325" ht="12.75">
      <c r="A325" s="37"/>
    </row>
    <row r="326" ht="12.75">
      <c r="A326" s="37"/>
    </row>
    <row r="327" ht="12.75">
      <c r="A327" s="37"/>
    </row>
    <row r="328" ht="12.75">
      <c r="A328" s="37"/>
    </row>
    <row r="329" ht="12.75">
      <c r="A329" s="37"/>
    </row>
    <row r="330" ht="12.75">
      <c r="A330" s="37"/>
    </row>
    <row r="331" ht="12.75">
      <c r="A331" s="37"/>
    </row>
    <row r="332" ht="12.75">
      <c r="A332" s="37"/>
    </row>
    <row r="333" ht="12.75">
      <c r="A333" s="37"/>
    </row>
    <row r="334" ht="12.75">
      <c r="A334" s="37"/>
    </row>
    <row r="335" ht="12.75">
      <c r="A335" s="37"/>
    </row>
    <row r="336" ht="12.75">
      <c r="A336" s="37"/>
    </row>
    <row r="337" ht="12.75">
      <c r="A337" s="37"/>
    </row>
    <row r="338" ht="12.75">
      <c r="A338" s="37"/>
    </row>
    <row r="339" ht="12.75">
      <c r="A339" s="37"/>
    </row>
    <row r="340" ht="12.75">
      <c r="A340" s="37"/>
    </row>
    <row r="341" ht="12.75">
      <c r="A341" s="37"/>
    </row>
    <row r="342" ht="12.75">
      <c r="A342" s="37"/>
    </row>
    <row r="343" ht="12.75">
      <c r="A343" s="37"/>
    </row>
    <row r="344" ht="12.75">
      <c r="A344" s="37"/>
    </row>
    <row r="345" ht="12.75">
      <c r="A345" s="37"/>
    </row>
    <row r="346" ht="12.75">
      <c r="A346" s="37"/>
    </row>
    <row r="347" ht="12.75">
      <c r="A347" s="37"/>
    </row>
    <row r="348" ht="12.75">
      <c r="A348" s="37"/>
    </row>
    <row r="349" ht="12.75">
      <c r="A349" s="37"/>
    </row>
    <row r="350" ht="12.75">
      <c r="A350" s="37"/>
    </row>
    <row r="351" ht="12.75">
      <c r="A351" s="37"/>
    </row>
    <row r="352" ht="12.75">
      <c r="A352" s="37"/>
    </row>
    <row r="353" ht="12.75">
      <c r="A353" s="37"/>
    </row>
    <row r="354" ht="12.75">
      <c r="A354" s="37"/>
    </row>
    <row r="355" ht="12.75">
      <c r="A355" s="37"/>
    </row>
    <row r="356" ht="12.75">
      <c r="A356" s="37"/>
    </row>
    <row r="357" ht="12.75">
      <c r="A357" s="37"/>
    </row>
    <row r="358" ht="12.75">
      <c r="A358" s="37"/>
    </row>
    <row r="359" ht="12.75">
      <c r="A359" s="37"/>
    </row>
    <row r="360" ht="12.75">
      <c r="A360" s="37"/>
    </row>
    <row r="361" ht="12.75">
      <c r="A361" s="37"/>
    </row>
    <row r="362" ht="12.75">
      <c r="A362" s="37"/>
    </row>
    <row r="363" ht="12.75">
      <c r="A363" s="37"/>
    </row>
    <row r="364" ht="12.75">
      <c r="A364" s="37"/>
    </row>
    <row r="365" ht="12.75">
      <c r="A365" s="37"/>
    </row>
    <row r="366" ht="12.75">
      <c r="A366" s="37"/>
    </row>
    <row r="367" ht="12.75">
      <c r="A367" s="37"/>
    </row>
    <row r="368" ht="12.75">
      <c r="A368" s="37"/>
    </row>
    <row r="369" ht="12.75">
      <c r="A369" s="37"/>
    </row>
    <row r="370" ht="12.75">
      <c r="A370" s="37"/>
    </row>
    <row r="371" ht="12.75">
      <c r="A371" s="37"/>
    </row>
    <row r="372" ht="12.75">
      <c r="A372" s="37"/>
    </row>
    <row r="373" ht="12.75">
      <c r="A373" s="37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7"/>
    </row>
    <row r="391" ht="12.75">
      <c r="A391" s="37"/>
    </row>
    <row r="392" ht="12.75">
      <c r="A392" s="37"/>
    </row>
    <row r="393" ht="12.75">
      <c r="A393" s="37"/>
    </row>
    <row r="394" ht="12.75">
      <c r="A394" s="37"/>
    </row>
    <row r="395" ht="12.75">
      <c r="A395" s="37"/>
    </row>
    <row r="396" ht="12.75">
      <c r="A396" s="37"/>
    </row>
    <row r="397" ht="12.75">
      <c r="A397" s="37"/>
    </row>
    <row r="398" ht="12.75">
      <c r="A398" s="37"/>
    </row>
    <row r="399" ht="12.75">
      <c r="A399" s="37"/>
    </row>
    <row r="400" ht="12.75">
      <c r="A400" s="37"/>
    </row>
    <row r="401" ht="12.75">
      <c r="A401" s="37"/>
    </row>
    <row r="402" ht="12.75">
      <c r="A402" s="37"/>
    </row>
    <row r="403" ht="12.75">
      <c r="A403" s="37"/>
    </row>
    <row r="404" ht="12.75">
      <c r="A404" s="37"/>
    </row>
    <row r="405" ht="12.75">
      <c r="A405" s="37"/>
    </row>
    <row r="406" ht="12.75">
      <c r="A406" s="37"/>
    </row>
    <row r="407" ht="12.75">
      <c r="A407" s="37"/>
    </row>
    <row r="408" ht="12.75">
      <c r="A408" s="37"/>
    </row>
    <row r="409" ht="12.75">
      <c r="A409" s="37"/>
    </row>
    <row r="410" ht="12.75">
      <c r="A410" s="37"/>
    </row>
    <row r="411" ht="12.75">
      <c r="A411" s="37"/>
    </row>
    <row r="412" ht="12.75">
      <c r="A412" s="37"/>
    </row>
    <row r="413" ht="12.75">
      <c r="A413" s="37"/>
    </row>
    <row r="414" ht="12.75">
      <c r="A414" s="37"/>
    </row>
    <row r="415" ht="12.75">
      <c r="A415" s="37"/>
    </row>
    <row r="416" ht="12.75">
      <c r="A416" s="37"/>
    </row>
    <row r="417" ht="12.75">
      <c r="A417" s="37"/>
    </row>
    <row r="418" ht="12.75">
      <c r="A418" s="37"/>
    </row>
    <row r="419" ht="12.75">
      <c r="A419" s="37"/>
    </row>
    <row r="420" ht="12.75">
      <c r="A420" s="37"/>
    </row>
    <row r="421" ht="12.75">
      <c r="A421" s="37"/>
    </row>
    <row r="422" ht="12.75">
      <c r="A422" s="37"/>
    </row>
    <row r="423" ht="12.75">
      <c r="A423" s="37"/>
    </row>
    <row r="424" ht="12.75">
      <c r="A424" s="37"/>
    </row>
    <row r="425" ht="12.75">
      <c r="A425" s="37"/>
    </row>
    <row r="426" ht="12.75">
      <c r="A426" s="37"/>
    </row>
    <row r="427" ht="12.75">
      <c r="A427" s="37"/>
    </row>
    <row r="428" ht="12.75">
      <c r="A428" s="37"/>
    </row>
    <row r="429" ht="12.75">
      <c r="A429" s="37"/>
    </row>
    <row r="430" ht="12.75">
      <c r="A430" s="37"/>
    </row>
    <row r="431" ht="12.75">
      <c r="A431" s="37"/>
    </row>
    <row r="432" ht="12.75">
      <c r="A432" s="37"/>
    </row>
    <row r="433" ht="12.75">
      <c r="A433" s="37"/>
    </row>
    <row r="434" ht="12.75">
      <c r="A434" s="37"/>
    </row>
    <row r="435" ht="12.75">
      <c r="A435" s="37"/>
    </row>
    <row r="436" ht="12.75">
      <c r="A436" s="37"/>
    </row>
    <row r="437" ht="12.75">
      <c r="A437" s="37"/>
    </row>
    <row r="438" ht="12.75">
      <c r="A438" s="37"/>
    </row>
    <row r="439" ht="12.75">
      <c r="A439" s="37"/>
    </row>
    <row r="440" ht="12.75">
      <c r="A440" s="37"/>
    </row>
    <row r="441" ht="12.75">
      <c r="A441" s="37"/>
    </row>
    <row r="442" ht="12.75">
      <c r="A442" s="37"/>
    </row>
    <row r="443" ht="12.75">
      <c r="A443" s="37"/>
    </row>
    <row r="444" ht="12.75">
      <c r="A444" s="37"/>
    </row>
    <row r="445" ht="12.75">
      <c r="A445" s="37"/>
    </row>
    <row r="446" ht="12.75">
      <c r="A446" s="37"/>
    </row>
    <row r="447" ht="12.75">
      <c r="A447" s="37"/>
    </row>
    <row r="448" ht="12.75">
      <c r="A448" s="37"/>
    </row>
    <row r="449" ht="12.75">
      <c r="A449" s="37"/>
    </row>
    <row r="450" ht="12.75">
      <c r="A450" s="37"/>
    </row>
    <row r="451" ht="12.75">
      <c r="A451" s="37"/>
    </row>
    <row r="452" ht="12.75">
      <c r="A452" s="37"/>
    </row>
    <row r="453" ht="12.75">
      <c r="A453" s="37"/>
    </row>
    <row r="454" ht="12.75">
      <c r="A454" s="37"/>
    </row>
    <row r="455" ht="12.75">
      <c r="A455" s="37"/>
    </row>
    <row r="456" ht="12.75">
      <c r="A456" s="37"/>
    </row>
    <row r="457" ht="12.75">
      <c r="A457" s="37"/>
    </row>
    <row r="458" ht="12.75">
      <c r="A458" s="37"/>
    </row>
    <row r="459" ht="12.75">
      <c r="A459" s="37"/>
    </row>
    <row r="460" ht="12.75">
      <c r="A460" s="37"/>
    </row>
    <row r="461" ht="12.75">
      <c r="A461" s="37"/>
    </row>
    <row r="462" ht="12.75">
      <c r="A462" s="37"/>
    </row>
    <row r="463" ht="12.75">
      <c r="A463" s="37"/>
    </row>
    <row r="464" ht="12.75">
      <c r="A464" s="37"/>
    </row>
    <row r="465" ht="12.75">
      <c r="A465" s="37"/>
    </row>
    <row r="466" ht="12.75">
      <c r="A466" s="37"/>
    </row>
    <row r="467" ht="12.75">
      <c r="A467" s="37"/>
    </row>
    <row r="468" ht="12.75">
      <c r="A468" s="37"/>
    </row>
    <row r="469" ht="12.75">
      <c r="A469" s="37"/>
    </row>
    <row r="470" ht="12.75">
      <c r="A470" s="37"/>
    </row>
    <row r="471" ht="12.75">
      <c r="A471" s="37"/>
    </row>
    <row r="472" ht="12.75">
      <c r="A472" s="37"/>
    </row>
    <row r="473" ht="12.75">
      <c r="A473" s="37"/>
    </row>
    <row r="474" ht="12.75">
      <c r="A474" s="37"/>
    </row>
    <row r="475" ht="12.75">
      <c r="A475" s="37"/>
    </row>
    <row r="476" ht="12.75">
      <c r="A476" s="37"/>
    </row>
    <row r="477" ht="12.75">
      <c r="A477" s="37"/>
    </row>
    <row r="478" ht="12.75">
      <c r="A478" s="37"/>
    </row>
    <row r="479" ht="12.75">
      <c r="A479" s="37"/>
    </row>
    <row r="480" ht="12.75">
      <c r="A480" s="37"/>
    </row>
    <row r="481" ht="12.75">
      <c r="A481" s="37"/>
    </row>
    <row r="482" ht="12.75">
      <c r="A482" s="37"/>
    </row>
    <row r="483" ht="12.75">
      <c r="A483" s="37"/>
    </row>
    <row r="484" ht="12.75">
      <c r="A484" s="37"/>
    </row>
    <row r="485" ht="12.75">
      <c r="A485" s="37"/>
    </row>
    <row r="486" ht="12.75">
      <c r="A486" s="37"/>
    </row>
    <row r="487" ht="12.75">
      <c r="A487" s="37"/>
    </row>
    <row r="488" ht="12.75">
      <c r="A488" s="37"/>
    </row>
    <row r="489" ht="12.75">
      <c r="A489" s="37"/>
    </row>
    <row r="490" ht="12.75">
      <c r="A490" s="37"/>
    </row>
    <row r="491" ht="12.75">
      <c r="A491" s="37"/>
    </row>
    <row r="492" ht="12.75">
      <c r="A492" s="37"/>
    </row>
    <row r="493" ht="12.75">
      <c r="A493" s="37"/>
    </row>
    <row r="494" ht="12.75">
      <c r="A494" s="37"/>
    </row>
    <row r="495" ht="12.75">
      <c r="A495" s="37"/>
    </row>
    <row r="496" ht="12.75">
      <c r="A496" s="37"/>
    </row>
    <row r="497" ht="12.75">
      <c r="A497" s="37"/>
    </row>
    <row r="498" ht="12.75">
      <c r="A498" s="37"/>
    </row>
    <row r="499" ht="12.75">
      <c r="A499" s="37"/>
    </row>
    <row r="500" ht="12.75">
      <c r="A500" s="37"/>
    </row>
    <row r="501" ht="12.75">
      <c r="A501" s="37"/>
    </row>
    <row r="502" ht="12.75">
      <c r="A502" s="37"/>
    </row>
    <row r="503" ht="12.75">
      <c r="A503" s="37"/>
    </row>
    <row r="504" ht="12.75">
      <c r="A504" s="37"/>
    </row>
    <row r="505" ht="12.75">
      <c r="A505" s="37"/>
    </row>
    <row r="506" ht="12.75">
      <c r="A506" s="37"/>
    </row>
    <row r="507" ht="12.75">
      <c r="A507" s="37"/>
    </row>
    <row r="508" ht="12.75">
      <c r="A508" s="37"/>
    </row>
    <row r="509" ht="12.75">
      <c r="A509" s="37"/>
    </row>
    <row r="510" ht="12.75">
      <c r="A510" s="37"/>
    </row>
    <row r="511" ht="12.75">
      <c r="A511" s="37"/>
    </row>
    <row r="512" ht="12.75">
      <c r="A512" s="37"/>
    </row>
    <row r="513" ht="12.75">
      <c r="A513" s="37"/>
    </row>
    <row r="514" ht="12.75">
      <c r="A514" s="37"/>
    </row>
    <row r="515" ht="12.75">
      <c r="A515" s="37"/>
    </row>
    <row r="516" ht="12.75">
      <c r="A516" s="37"/>
    </row>
    <row r="517" ht="12.75">
      <c r="A517" s="37"/>
    </row>
    <row r="518" ht="12.75">
      <c r="A518" s="37"/>
    </row>
    <row r="519" ht="12.75">
      <c r="A519" s="37"/>
    </row>
    <row r="520" ht="12.75">
      <c r="A520" s="37"/>
    </row>
    <row r="521" ht="12.75">
      <c r="A521" s="37"/>
    </row>
    <row r="522" ht="12.75">
      <c r="A522" s="37"/>
    </row>
    <row r="523" ht="12.75">
      <c r="A523" s="37"/>
    </row>
    <row r="524" ht="12.75">
      <c r="A524" s="37"/>
    </row>
    <row r="525" ht="12.75">
      <c r="A525" s="37"/>
    </row>
    <row r="526" ht="12.75">
      <c r="A526" s="37"/>
    </row>
    <row r="527" ht="12.75">
      <c r="A527" s="37"/>
    </row>
    <row r="528" ht="12.75">
      <c r="A528" s="37"/>
    </row>
    <row r="529" ht="12.75">
      <c r="A529" s="37"/>
    </row>
    <row r="530" ht="12.75">
      <c r="A530" s="37"/>
    </row>
    <row r="531" ht="12.75">
      <c r="A531" s="37"/>
    </row>
    <row r="532" ht="12.75">
      <c r="A532" s="37"/>
    </row>
    <row r="533" ht="12.75">
      <c r="A533" s="37"/>
    </row>
    <row r="534" ht="12.75">
      <c r="A534" s="37"/>
    </row>
    <row r="535" ht="12.75">
      <c r="A535" s="37"/>
    </row>
    <row r="536" ht="12.75">
      <c r="A536" s="37"/>
    </row>
    <row r="537" ht="12.75">
      <c r="A537" s="37"/>
    </row>
    <row r="538" ht="12.75">
      <c r="A538" s="37"/>
    </row>
    <row r="539" ht="12.75">
      <c r="A539" s="37"/>
    </row>
    <row r="540" ht="12.75">
      <c r="A540" s="37"/>
    </row>
    <row r="541" ht="12.75">
      <c r="A541" s="37"/>
    </row>
    <row r="542" ht="12.75">
      <c r="A542" s="37"/>
    </row>
    <row r="543" ht="12.75">
      <c r="A543" s="37"/>
    </row>
    <row r="544" ht="12.75">
      <c r="A544" s="37"/>
    </row>
    <row r="545" ht="12.75">
      <c r="A545" s="37"/>
    </row>
    <row r="546" ht="12.75">
      <c r="A546" s="37"/>
    </row>
    <row r="547" ht="12.75">
      <c r="A547" s="37"/>
    </row>
    <row r="548" ht="12.75">
      <c r="A548" s="37"/>
    </row>
    <row r="549" ht="12.75">
      <c r="A549" s="37"/>
    </row>
    <row r="550" ht="12.75">
      <c r="A550" s="37"/>
    </row>
    <row r="551" ht="12.75">
      <c r="A551" s="37"/>
    </row>
    <row r="552" ht="12.75">
      <c r="A552" s="37"/>
    </row>
    <row r="553" ht="12.75">
      <c r="A553" s="37"/>
    </row>
    <row r="554" ht="12.75">
      <c r="A554" s="37"/>
    </row>
    <row r="555" ht="12.75">
      <c r="A555" s="37"/>
    </row>
    <row r="556" ht="12.75">
      <c r="A556" s="37"/>
    </row>
    <row r="557" ht="12.75">
      <c r="A557" s="37"/>
    </row>
    <row r="558" ht="12.75">
      <c r="A558" s="37"/>
    </row>
    <row r="559" ht="12.75">
      <c r="A559" s="37"/>
    </row>
    <row r="560" ht="12.75">
      <c r="A560" s="37"/>
    </row>
    <row r="561" ht="12.75">
      <c r="A561" s="37"/>
    </row>
    <row r="562" ht="12.75">
      <c r="A562" s="37"/>
    </row>
    <row r="563" ht="12.75">
      <c r="A563" s="37"/>
    </row>
    <row r="564" ht="12.75">
      <c r="A564" s="37"/>
    </row>
    <row r="565" ht="12.75">
      <c r="A565" s="37"/>
    </row>
    <row r="566" ht="12.75">
      <c r="A566" s="37"/>
    </row>
    <row r="567" ht="12.75">
      <c r="A567" s="37"/>
    </row>
    <row r="568" ht="12.75">
      <c r="A568" s="37"/>
    </row>
    <row r="569" ht="12.75">
      <c r="A569" s="37"/>
    </row>
    <row r="570" ht="12.75">
      <c r="A570" s="37"/>
    </row>
    <row r="571" ht="12.75">
      <c r="A571" s="37"/>
    </row>
    <row r="572" ht="12.75">
      <c r="A572" s="37"/>
    </row>
    <row r="573" ht="12.75">
      <c r="A573" s="37"/>
    </row>
    <row r="574" ht="12.75">
      <c r="A574" s="37"/>
    </row>
    <row r="575" ht="12.75">
      <c r="A575" s="37"/>
    </row>
    <row r="576" ht="12.75">
      <c r="A576" s="37"/>
    </row>
    <row r="577" ht="12.75">
      <c r="A577" s="37"/>
    </row>
    <row r="578" ht="12.75">
      <c r="A578" s="37"/>
    </row>
    <row r="579" ht="12.75">
      <c r="A579" s="37"/>
    </row>
    <row r="580" ht="12.75">
      <c r="A580" s="37"/>
    </row>
    <row r="581" ht="12.75">
      <c r="A581" s="37"/>
    </row>
    <row r="582" ht="12.75">
      <c r="A582" s="37"/>
    </row>
    <row r="583" ht="12.75">
      <c r="A583" s="37"/>
    </row>
    <row r="584" ht="12.75">
      <c r="A584" s="37"/>
    </row>
    <row r="585" ht="12.75">
      <c r="A585" s="37"/>
    </row>
    <row r="586" ht="12.75">
      <c r="A586" s="37"/>
    </row>
    <row r="587" ht="12.75">
      <c r="A587" s="37"/>
    </row>
    <row r="588" ht="12.75">
      <c r="A588" s="37"/>
    </row>
    <row r="589" ht="12.75">
      <c r="A589" s="37"/>
    </row>
    <row r="590" ht="12.75">
      <c r="A590" s="37"/>
    </row>
    <row r="591" ht="12.75">
      <c r="A591" s="37"/>
    </row>
    <row r="592" ht="12.75">
      <c r="A592" s="37"/>
    </row>
    <row r="593" ht="12.75">
      <c r="A593" s="37"/>
    </row>
    <row r="594" ht="12.75">
      <c r="A594" s="37"/>
    </row>
    <row r="595" ht="12.75">
      <c r="A595" s="37"/>
    </row>
    <row r="596" ht="12.75">
      <c r="A596" s="37"/>
    </row>
    <row r="597" ht="12.75">
      <c r="A597" s="37"/>
    </row>
    <row r="598" ht="12.75">
      <c r="A598" s="37"/>
    </row>
    <row r="599" ht="12.75">
      <c r="A599" s="37"/>
    </row>
    <row r="600" ht="12.75">
      <c r="A600" s="37"/>
    </row>
    <row r="601" ht="12.75">
      <c r="A601" s="37"/>
    </row>
    <row r="602" ht="12.75">
      <c r="A602" s="37"/>
    </row>
    <row r="603" ht="12.75">
      <c r="A603" s="37"/>
    </row>
    <row r="604" ht="12.75">
      <c r="A604" s="37"/>
    </row>
    <row r="605" ht="12.75">
      <c r="A605" s="37"/>
    </row>
    <row r="606" ht="12.75">
      <c r="A606" s="37"/>
    </row>
    <row r="607" ht="12.75">
      <c r="A607" s="37"/>
    </row>
    <row r="608" ht="12.75">
      <c r="A608" s="37"/>
    </row>
    <row r="609" ht="12.75">
      <c r="A609" s="37"/>
    </row>
    <row r="610" ht="12.75">
      <c r="A610" s="37"/>
    </row>
    <row r="611" ht="12.75">
      <c r="A611" s="37"/>
    </row>
    <row r="612" ht="12.75">
      <c r="A612" s="37"/>
    </row>
    <row r="613" ht="12.75">
      <c r="A613" s="37"/>
    </row>
    <row r="614" ht="12.75">
      <c r="A614" s="37"/>
    </row>
    <row r="615" ht="12.75">
      <c r="A615" s="37"/>
    </row>
    <row r="616" ht="12.75">
      <c r="A616" s="37"/>
    </row>
    <row r="617" ht="12.75">
      <c r="A617" s="37"/>
    </row>
    <row r="618" ht="12.75">
      <c r="A618" s="37"/>
    </row>
    <row r="619" ht="12.75">
      <c r="A619" s="37"/>
    </row>
    <row r="620" ht="12.75">
      <c r="A620" s="37"/>
    </row>
    <row r="621" ht="12.75">
      <c r="A621" s="37"/>
    </row>
    <row r="622" ht="12.75">
      <c r="A622" s="37"/>
    </row>
    <row r="623" ht="12.75">
      <c r="A623" s="37"/>
    </row>
    <row r="624" ht="12.75">
      <c r="A624" s="37"/>
    </row>
    <row r="625" ht="12.75">
      <c r="A625" s="37"/>
    </row>
    <row r="626" ht="12.75">
      <c r="A626" s="37"/>
    </row>
    <row r="627" ht="12.75">
      <c r="A627" s="37"/>
    </row>
    <row r="628" ht="12.75">
      <c r="A628" s="37"/>
    </row>
    <row r="629" ht="12.75">
      <c r="A629" s="37"/>
    </row>
    <row r="630" ht="12.75">
      <c r="A630" s="37"/>
    </row>
    <row r="631" ht="12.75">
      <c r="A631" s="37"/>
    </row>
    <row r="632" ht="12.75">
      <c r="A632" s="37"/>
    </row>
    <row r="633" ht="12.75">
      <c r="A633" s="37"/>
    </row>
    <row r="634" ht="12.75">
      <c r="A634" s="37"/>
    </row>
    <row r="635" ht="12.75">
      <c r="A635" s="37"/>
    </row>
    <row r="636" ht="12.75">
      <c r="A636" s="37"/>
    </row>
    <row r="637" ht="12.75">
      <c r="A637" s="37"/>
    </row>
    <row r="638" ht="12.75">
      <c r="A638" s="37"/>
    </row>
    <row r="639" ht="12.75">
      <c r="A639" s="37"/>
    </row>
    <row r="640" ht="12.75">
      <c r="A640" s="37"/>
    </row>
    <row r="641" ht="12.75">
      <c r="A641" s="37"/>
    </row>
    <row r="642" ht="12.75">
      <c r="A642" s="37"/>
    </row>
    <row r="643" ht="12.75">
      <c r="A643" s="37"/>
    </row>
    <row r="644" ht="12.75">
      <c r="A644" s="37"/>
    </row>
    <row r="645" ht="12.75">
      <c r="A645" s="37"/>
    </row>
    <row r="646" ht="12.75">
      <c r="A646" s="37"/>
    </row>
    <row r="647" ht="12.75">
      <c r="A647" s="37"/>
    </row>
    <row r="648" ht="12.75">
      <c r="A648" s="37"/>
    </row>
    <row r="649" ht="12.75">
      <c r="A649" s="37"/>
    </row>
    <row r="650" ht="12.75">
      <c r="A650" s="37"/>
    </row>
    <row r="651" ht="12.75">
      <c r="A651" s="37"/>
    </row>
    <row r="652" ht="12.75">
      <c r="A652" s="37"/>
    </row>
    <row r="653" ht="12.75">
      <c r="A653" s="37"/>
    </row>
    <row r="654" ht="12.75">
      <c r="A654" s="37"/>
    </row>
    <row r="655" ht="12.75">
      <c r="A655" s="37"/>
    </row>
    <row r="656" ht="12.75">
      <c r="A656" s="37"/>
    </row>
    <row r="657" ht="12.75">
      <c r="A657" s="37"/>
    </row>
    <row r="658" ht="12.75">
      <c r="A658" s="37"/>
    </row>
    <row r="659" ht="12.75">
      <c r="A659" s="37"/>
    </row>
    <row r="660" ht="12.75">
      <c r="A660" s="37"/>
    </row>
    <row r="661" ht="12.75">
      <c r="A661" s="37"/>
    </row>
    <row r="662" ht="12.75">
      <c r="A662" s="37"/>
    </row>
    <row r="663" ht="12.75">
      <c r="A663" s="37"/>
    </row>
    <row r="664" ht="12.75">
      <c r="A664" s="37"/>
    </row>
    <row r="665" ht="12.75">
      <c r="A665" s="37"/>
    </row>
    <row r="666" ht="12.75">
      <c r="A666" s="37"/>
    </row>
    <row r="667" ht="12.75">
      <c r="A667" s="37"/>
    </row>
    <row r="668" ht="12.75">
      <c r="A668" s="37"/>
    </row>
    <row r="669" ht="12.75">
      <c r="A669" s="37"/>
    </row>
    <row r="670" ht="12.75">
      <c r="A670" s="37"/>
    </row>
    <row r="671" ht="12.75">
      <c r="A671" s="37"/>
    </row>
    <row r="672" ht="12.75">
      <c r="A672" s="37"/>
    </row>
    <row r="673" ht="12.75">
      <c r="A673" s="37"/>
    </row>
    <row r="674" ht="12.75">
      <c r="A674" s="37"/>
    </row>
    <row r="675" ht="12.75">
      <c r="A675" s="37"/>
    </row>
    <row r="676" ht="12.75">
      <c r="A676" s="37"/>
    </row>
    <row r="677" ht="12.75">
      <c r="A677" s="37"/>
    </row>
    <row r="678" ht="12.75">
      <c r="A678" s="37"/>
    </row>
    <row r="679" ht="12.75">
      <c r="A679" s="37"/>
    </row>
    <row r="680" ht="12.75">
      <c r="A680" s="37"/>
    </row>
    <row r="681" ht="12.75">
      <c r="A681" s="37"/>
    </row>
    <row r="682" ht="12.75">
      <c r="A682" s="37"/>
    </row>
    <row r="683" ht="12.75">
      <c r="A683" s="37"/>
    </row>
    <row r="684" ht="12.75">
      <c r="A684" s="37"/>
    </row>
    <row r="685" ht="12.75">
      <c r="A685" s="37"/>
    </row>
    <row r="686" ht="12.75">
      <c r="A686" s="37"/>
    </row>
    <row r="687" ht="12.75">
      <c r="A687" s="37"/>
    </row>
    <row r="688" ht="12.75">
      <c r="A688" s="37"/>
    </row>
    <row r="689" ht="12.75">
      <c r="A689" s="37"/>
    </row>
    <row r="690" ht="12.75">
      <c r="A690" s="37"/>
    </row>
    <row r="691" ht="12.75">
      <c r="A691" s="37"/>
    </row>
    <row r="692" ht="12.75">
      <c r="A692" s="37"/>
    </row>
    <row r="693" ht="12.75">
      <c r="A693" s="37"/>
    </row>
    <row r="694" ht="12.75">
      <c r="A694" s="37"/>
    </row>
    <row r="695" ht="12.75">
      <c r="A695" s="37"/>
    </row>
    <row r="696" ht="12.75">
      <c r="A696" s="37"/>
    </row>
    <row r="697" ht="12.75">
      <c r="A697" s="37"/>
    </row>
    <row r="698" ht="12.75">
      <c r="A698" s="37"/>
    </row>
    <row r="699" ht="12.75">
      <c r="A699" s="37"/>
    </row>
    <row r="700" ht="12.75">
      <c r="A700" s="37"/>
    </row>
    <row r="701" ht="12.75">
      <c r="A701" s="37"/>
    </row>
    <row r="702" ht="12.75">
      <c r="A702" s="37"/>
    </row>
    <row r="703" ht="12.75">
      <c r="A703" s="37"/>
    </row>
    <row r="704" ht="12.75">
      <c r="A704" s="37"/>
    </row>
    <row r="705" ht="12.75">
      <c r="A705" s="37"/>
    </row>
    <row r="706" ht="12.75">
      <c r="A706" s="37"/>
    </row>
    <row r="707" ht="12.75">
      <c r="A707" s="37"/>
    </row>
    <row r="708" ht="12.75">
      <c r="A708" s="37"/>
    </row>
    <row r="709" ht="12.75">
      <c r="A709" s="37"/>
    </row>
    <row r="710" ht="12.75">
      <c r="A710" s="37"/>
    </row>
    <row r="711" ht="12.75">
      <c r="A711" s="37"/>
    </row>
    <row r="712" ht="12.75">
      <c r="A712" s="37"/>
    </row>
    <row r="713" ht="12.75">
      <c r="A713" s="37"/>
    </row>
    <row r="714" ht="12.75">
      <c r="A714" s="37"/>
    </row>
    <row r="715" ht="12.75">
      <c r="A715" s="37"/>
    </row>
    <row r="716" ht="12.75">
      <c r="A716" s="37"/>
    </row>
    <row r="717" ht="12.75">
      <c r="A717" s="37"/>
    </row>
    <row r="718" ht="12.75">
      <c r="A718" s="37"/>
    </row>
    <row r="719" ht="12.75">
      <c r="A719" s="37"/>
    </row>
    <row r="720" ht="12.75">
      <c r="A720" s="37"/>
    </row>
    <row r="721" ht="12.75">
      <c r="A721" s="37"/>
    </row>
    <row r="722" ht="12.75">
      <c r="A722" s="37"/>
    </row>
    <row r="723" ht="12.75">
      <c r="A723" s="37"/>
    </row>
    <row r="724" ht="12.75">
      <c r="A724" s="37"/>
    </row>
    <row r="725" ht="12.75">
      <c r="A725" s="37"/>
    </row>
    <row r="726" ht="12.75">
      <c r="A726" s="37"/>
    </row>
    <row r="727" ht="12.75">
      <c r="A727" s="37"/>
    </row>
    <row r="728" ht="12.75">
      <c r="A728" s="37"/>
    </row>
    <row r="729" ht="12.75">
      <c r="A729" s="37"/>
    </row>
    <row r="730" ht="12.75">
      <c r="A730" s="37"/>
    </row>
    <row r="731" ht="12.75">
      <c r="A731" s="37"/>
    </row>
    <row r="732" ht="12.75">
      <c r="A732" s="37"/>
    </row>
    <row r="733" ht="12.75">
      <c r="A733" s="37"/>
    </row>
    <row r="734" ht="12.75">
      <c r="A734" s="37"/>
    </row>
    <row r="735" ht="12.75">
      <c r="A735" s="37"/>
    </row>
    <row r="736" ht="12.75">
      <c r="A736" s="37"/>
    </row>
    <row r="737" ht="12.75">
      <c r="A737" s="37"/>
    </row>
    <row r="738" ht="12.75">
      <c r="A738" s="37"/>
    </row>
    <row r="739" ht="12.75">
      <c r="A739" s="37"/>
    </row>
    <row r="740" ht="12.75">
      <c r="A740" s="37"/>
    </row>
    <row r="741" ht="12.75">
      <c r="A741" s="37"/>
    </row>
    <row r="742" ht="12.75">
      <c r="A742" s="37"/>
    </row>
    <row r="743" ht="12.75">
      <c r="A743" s="37"/>
    </row>
    <row r="744" ht="12.75">
      <c r="A744" s="37"/>
    </row>
    <row r="745" ht="12.75">
      <c r="A745" s="37"/>
    </row>
    <row r="746" ht="12.75">
      <c r="A746" s="37"/>
    </row>
    <row r="747" ht="12.75">
      <c r="A747" s="37"/>
    </row>
    <row r="748" ht="12.75">
      <c r="A748" s="37"/>
    </row>
    <row r="749" ht="12.75">
      <c r="A749" s="37"/>
    </row>
    <row r="750" ht="12.75">
      <c r="A750" s="37"/>
    </row>
    <row r="751" ht="12.75">
      <c r="A751" s="37"/>
    </row>
    <row r="752" ht="12.75">
      <c r="A752" s="37"/>
    </row>
    <row r="753" ht="12.75">
      <c r="A753" s="37"/>
    </row>
    <row r="754" ht="12.75">
      <c r="A754" s="37"/>
    </row>
    <row r="755" ht="12.75">
      <c r="A755" s="37"/>
    </row>
    <row r="756" ht="12.75">
      <c r="A756" s="37"/>
    </row>
    <row r="757" ht="12.75">
      <c r="A757" s="37"/>
    </row>
    <row r="758" ht="12.75">
      <c r="A758" s="37"/>
    </row>
    <row r="759" ht="12.75">
      <c r="A759" s="37"/>
    </row>
    <row r="760" ht="12.75">
      <c r="A760" s="37"/>
    </row>
    <row r="761" ht="12.75">
      <c r="A761" s="37"/>
    </row>
    <row r="762" ht="12.75">
      <c r="A762" s="37"/>
    </row>
    <row r="763" ht="12.75">
      <c r="A763" s="37"/>
    </row>
    <row r="764" ht="12.75">
      <c r="A764" s="37"/>
    </row>
    <row r="765" ht="12.75">
      <c r="A765" s="37"/>
    </row>
    <row r="766" ht="12.75">
      <c r="A766" s="37"/>
    </row>
    <row r="767" ht="12.75">
      <c r="A767" s="37"/>
    </row>
    <row r="768" ht="12.75">
      <c r="A768" s="37"/>
    </row>
    <row r="769" ht="12.75">
      <c r="A769" s="37"/>
    </row>
    <row r="770" ht="12.75">
      <c r="A770" s="37"/>
    </row>
    <row r="771" ht="12.75">
      <c r="A771" s="37"/>
    </row>
    <row r="772" ht="12.75">
      <c r="A772" s="37"/>
    </row>
    <row r="773" ht="12.75">
      <c r="A773" s="37"/>
    </row>
    <row r="774" ht="12.75">
      <c r="A774" s="37"/>
    </row>
    <row r="775" ht="12.75">
      <c r="A775" s="37"/>
    </row>
    <row r="776" ht="12.75">
      <c r="A776" s="37"/>
    </row>
    <row r="777" ht="12.75">
      <c r="A777" s="37"/>
    </row>
    <row r="778" ht="12.75">
      <c r="A778" s="37"/>
    </row>
    <row r="779" ht="12.75">
      <c r="A779" s="37"/>
    </row>
    <row r="780" ht="12.75">
      <c r="A780" s="37"/>
    </row>
    <row r="781" ht="12.75">
      <c r="A781" s="37"/>
    </row>
    <row r="782" ht="12.75">
      <c r="A782" s="37"/>
    </row>
    <row r="783" ht="12.75">
      <c r="A783" s="37"/>
    </row>
    <row r="784" ht="12.75">
      <c r="A784" s="37"/>
    </row>
    <row r="785" ht="12.75">
      <c r="A785" s="37"/>
    </row>
    <row r="786" ht="12.75">
      <c r="A786" s="37"/>
    </row>
    <row r="787" ht="12.75">
      <c r="A787" s="37"/>
    </row>
    <row r="788" ht="12.75">
      <c r="A788" s="37"/>
    </row>
    <row r="789" ht="12.75">
      <c r="A789" s="37"/>
    </row>
    <row r="790" ht="12.75">
      <c r="A790" s="37"/>
    </row>
    <row r="791" ht="12.75">
      <c r="A791" s="37"/>
    </row>
    <row r="792" ht="12.75">
      <c r="A792" s="37"/>
    </row>
    <row r="793" ht="12.75">
      <c r="A793" s="37"/>
    </row>
    <row r="794" ht="12.75">
      <c r="A794" s="37"/>
    </row>
    <row r="795" ht="12.75">
      <c r="A795" s="37"/>
    </row>
    <row r="796" ht="12.75">
      <c r="A796" s="37"/>
    </row>
    <row r="797" ht="12.75">
      <c r="A797" s="37"/>
    </row>
    <row r="798" ht="12.75">
      <c r="A798" s="37"/>
    </row>
    <row r="799" ht="12.75">
      <c r="A799" s="37"/>
    </row>
    <row r="800" ht="12.75">
      <c r="A800" s="37"/>
    </row>
    <row r="801" ht="12.75">
      <c r="A801" s="37"/>
    </row>
    <row r="802" ht="12.75">
      <c r="A802" s="37"/>
    </row>
    <row r="803" ht="12.75">
      <c r="A803" s="37"/>
    </row>
    <row r="804" ht="12.75">
      <c r="A804" s="37"/>
    </row>
    <row r="805" ht="12.75">
      <c r="A805" s="37"/>
    </row>
    <row r="806" ht="12.75">
      <c r="A806" s="37"/>
    </row>
    <row r="807" ht="12.75">
      <c r="A807" s="37"/>
    </row>
    <row r="808" ht="12.75">
      <c r="A808" s="37"/>
    </row>
    <row r="809" ht="12.75">
      <c r="A809" s="37"/>
    </row>
    <row r="810" ht="12.75">
      <c r="A810" s="37"/>
    </row>
    <row r="811" ht="12.75">
      <c r="A811" s="37"/>
    </row>
    <row r="812" ht="12.75">
      <c r="A812" s="37"/>
    </row>
    <row r="813" ht="12.75">
      <c r="A813" s="37"/>
    </row>
    <row r="814" ht="12.75">
      <c r="A814" s="37"/>
    </row>
    <row r="815" ht="12.75">
      <c r="A815" s="37"/>
    </row>
    <row r="816" ht="12.75">
      <c r="A816" s="37"/>
    </row>
    <row r="817" ht="12.75">
      <c r="A817" s="37"/>
    </row>
    <row r="818" ht="12.75">
      <c r="A818" s="37"/>
    </row>
    <row r="819" ht="12.75">
      <c r="A819" s="37"/>
    </row>
    <row r="820" ht="12.75">
      <c r="A820" s="37"/>
    </row>
    <row r="821" ht="12.75">
      <c r="A821" s="37"/>
    </row>
    <row r="822" ht="12.75">
      <c r="A822" s="37"/>
    </row>
    <row r="823" ht="12.75">
      <c r="A823" s="37"/>
    </row>
    <row r="824" ht="12.75">
      <c r="A824" s="37"/>
    </row>
    <row r="825" ht="12.75">
      <c r="A825" s="37"/>
    </row>
    <row r="826" ht="12.75">
      <c r="A826" s="37"/>
    </row>
    <row r="827" ht="12.75">
      <c r="A827" s="37"/>
    </row>
    <row r="828" ht="12.75">
      <c r="A828" s="37"/>
    </row>
    <row r="829" ht="12.75">
      <c r="A829" s="37"/>
    </row>
    <row r="830" ht="12.75">
      <c r="A830" s="37"/>
    </row>
    <row r="831" ht="12.75">
      <c r="A831" s="37"/>
    </row>
    <row r="832" ht="12.75">
      <c r="A832" s="37"/>
    </row>
    <row r="833" ht="12.75">
      <c r="A833" s="37"/>
    </row>
    <row r="834" ht="12.75">
      <c r="A834" s="37"/>
    </row>
    <row r="835" ht="12.75">
      <c r="A835" s="37"/>
    </row>
    <row r="836" ht="12.75">
      <c r="A836" s="37"/>
    </row>
    <row r="837" ht="12.75">
      <c r="A837" s="37"/>
    </row>
    <row r="838" ht="12.75">
      <c r="A838" s="37"/>
    </row>
    <row r="839" ht="12.75">
      <c r="A839" s="37"/>
    </row>
    <row r="840" ht="12.75">
      <c r="A840" s="37"/>
    </row>
    <row r="841" ht="12.75">
      <c r="A841" s="37"/>
    </row>
    <row r="842" ht="12.75">
      <c r="A842" s="37"/>
    </row>
    <row r="843" ht="12.75">
      <c r="A843" s="37"/>
    </row>
    <row r="844" ht="12.75">
      <c r="A844" s="37"/>
    </row>
    <row r="845" ht="12.75">
      <c r="A845" s="37"/>
    </row>
    <row r="846" ht="12.75">
      <c r="A846" s="37"/>
    </row>
    <row r="847" ht="12.75">
      <c r="A847" s="37"/>
    </row>
    <row r="848" ht="12.75">
      <c r="A848" s="37"/>
    </row>
    <row r="849" ht="12.75">
      <c r="A849" s="37"/>
    </row>
    <row r="850" ht="12.75">
      <c r="A850" s="37"/>
    </row>
    <row r="851" ht="12.75">
      <c r="A851" s="37"/>
    </row>
    <row r="852" ht="12.75">
      <c r="A852" s="37"/>
    </row>
    <row r="853" ht="12.75">
      <c r="A853" s="37"/>
    </row>
    <row r="854" ht="12.75">
      <c r="A854" s="37"/>
    </row>
    <row r="855" ht="12.75">
      <c r="A855" s="37"/>
    </row>
    <row r="856" ht="12.75">
      <c r="A856" s="37"/>
    </row>
    <row r="857" ht="12.75">
      <c r="A857" s="37"/>
    </row>
    <row r="858" ht="12.75">
      <c r="A858" s="37"/>
    </row>
    <row r="859" ht="12.75">
      <c r="A859" s="37"/>
    </row>
    <row r="860" ht="12.75">
      <c r="A860" s="37"/>
    </row>
    <row r="861" ht="12.75">
      <c r="A861" s="37"/>
    </row>
    <row r="862" ht="12.75">
      <c r="A862" s="37"/>
    </row>
    <row r="863" ht="12.75">
      <c r="A863" s="37"/>
    </row>
    <row r="864" ht="12.75">
      <c r="A864" s="37"/>
    </row>
    <row r="865" ht="12.75">
      <c r="A865" s="37"/>
    </row>
    <row r="866" ht="12.75">
      <c r="A866" s="37"/>
    </row>
    <row r="867" ht="12.75">
      <c r="A867" s="37"/>
    </row>
    <row r="868" ht="12.75">
      <c r="A868" s="37"/>
    </row>
    <row r="869" ht="12.75">
      <c r="A869" s="37"/>
    </row>
    <row r="870" ht="12.75">
      <c r="A870" s="37"/>
    </row>
    <row r="871" ht="12.75">
      <c r="A871" s="37"/>
    </row>
    <row r="872" ht="12.75">
      <c r="A872" s="37"/>
    </row>
    <row r="873" ht="12.75">
      <c r="A873" s="37"/>
    </row>
    <row r="874" ht="12.75">
      <c r="A874" s="37"/>
    </row>
    <row r="875" ht="12.75">
      <c r="A875" s="37"/>
    </row>
    <row r="876" ht="12.75">
      <c r="A876" s="37"/>
    </row>
    <row r="877" ht="12.75">
      <c r="A877" s="37"/>
    </row>
    <row r="878" ht="12.75">
      <c r="A878" s="37"/>
    </row>
    <row r="879" ht="12.75">
      <c r="A879" s="37"/>
    </row>
    <row r="880" ht="12.75">
      <c r="A880" s="37"/>
    </row>
    <row r="881" ht="12.75">
      <c r="A881" s="37"/>
    </row>
    <row r="882" ht="12.75">
      <c r="A882" s="37"/>
    </row>
    <row r="883" ht="12.75">
      <c r="A883" s="37"/>
    </row>
    <row r="884" ht="12.75">
      <c r="A884" s="37"/>
    </row>
    <row r="885" ht="12.75">
      <c r="A885" s="37"/>
    </row>
    <row r="886" ht="12.75">
      <c r="A886" s="37"/>
    </row>
    <row r="887" ht="12.75">
      <c r="A887" s="37"/>
    </row>
    <row r="888" ht="12.75">
      <c r="A888" s="37"/>
    </row>
    <row r="889" ht="12.75">
      <c r="A889" s="37"/>
    </row>
    <row r="890" ht="12.75">
      <c r="A890" s="37"/>
    </row>
    <row r="891" ht="12.75">
      <c r="A891" s="37"/>
    </row>
    <row r="892" ht="12.75">
      <c r="A892" s="37"/>
    </row>
    <row r="893" ht="12.75">
      <c r="A893" s="37"/>
    </row>
    <row r="894" ht="12.75">
      <c r="A894" s="37"/>
    </row>
    <row r="895" ht="12.75">
      <c r="A895" s="37"/>
    </row>
    <row r="896" ht="12.75">
      <c r="A896" s="37"/>
    </row>
    <row r="897" ht="12.75">
      <c r="A897" s="37"/>
    </row>
    <row r="898" ht="12.75">
      <c r="A898" s="37"/>
    </row>
    <row r="899" ht="12.75">
      <c r="A899" s="37"/>
    </row>
    <row r="900" ht="12.75">
      <c r="A900" s="37"/>
    </row>
    <row r="901" ht="12.75">
      <c r="A901" s="37"/>
    </row>
    <row r="902" ht="12.75">
      <c r="A902" s="37"/>
    </row>
    <row r="903" ht="12.75">
      <c r="A903" s="37"/>
    </row>
    <row r="904" ht="12.75">
      <c r="A904" s="37"/>
    </row>
    <row r="905" ht="12.75">
      <c r="A905" s="37"/>
    </row>
    <row r="906" ht="12.75">
      <c r="A906" s="37"/>
    </row>
    <row r="907" ht="12.75">
      <c r="A907" s="37"/>
    </row>
    <row r="908" ht="12.75">
      <c r="A908" s="37"/>
    </row>
    <row r="909" ht="12.75">
      <c r="A909" s="37"/>
    </row>
    <row r="910" ht="12.75">
      <c r="A910" s="37"/>
    </row>
    <row r="911" ht="12.75">
      <c r="A911" s="37"/>
    </row>
    <row r="912" ht="12.75">
      <c r="A912" s="37"/>
    </row>
    <row r="913" ht="12.75">
      <c r="A913" s="37"/>
    </row>
    <row r="914" ht="12.75">
      <c r="A914" s="37"/>
    </row>
    <row r="915" ht="12.75">
      <c r="A915" s="37"/>
    </row>
    <row r="916" ht="12.75">
      <c r="A916" s="37"/>
    </row>
    <row r="917" ht="12.75">
      <c r="A917" s="37"/>
    </row>
    <row r="918" ht="12.75">
      <c r="A918" s="37"/>
    </row>
    <row r="919" ht="12.75">
      <c r="A919" s="37"/>
    </row>
    <row r="920" ht="12.75">
      <c r="A920" s="37"/>
    </row>
    <row r="921" ht="12.75">
      <c r="A921" s="37"/>
    </row>
    <row r="922" ht="12.75">
      <c r="A922" s="37"/>
    </row>
    <row r="923" ht="12.75">
      <c r="A923" s="37"/>
    </row>
    <row r="924" ht="12.75">
      <c r="A924" s="37"/>
    </row>
    <row r="925" ht="12.75">
      <c r="A925" s="37"/>
    </row>
    <row r="926" ht="12.75">
      <c r="A926" s="37"/>
    </row>
    <row r="927" ht="12.75">
      <c r="A927" s="37"/>
    </row>
    <row r="928" ht="12.75">
      <c r="A928" s="37"/>
    </row>
    <row r="929" ht="12.75">
      <c r="A929" s="37"/>
    </row>
    <row r="930" ht="12.75">
      <c r="A930" s="37"/>
    </row>
    <row r="931" ht="12.75">
      <c r="A931" s="37"/>
    </row>
    <row r="932" ht="12.75">
      <c r="A932" s="37"/>
    </row>
    <row r="933" ht="12.75">
      <c r="A933" s="37"/>
    </row>
    <row r="934" ht="12.75">
      <c r="A934" s="37"/>
    </row>
    <row r="935" ht="12.75">
      <c r="A935" s="37"/>
    </row>
    <row r="936" ht="12.75">
      <c r="A936" s="37"/>
    </row>
    <row r="937" ht="12.75">
      <c r="A937" s="37"/>
    </row>
    <row r="938" ht="12.75">
      <c r="A938" s="37"/>
    </row>
    <row r="939" ht="12.75">
      <c r="A939" s="37"/>
    </row>
    <row r="940" ht="12.75">
      <c r="A940" s="37"/>
    </row>
    <row r="941" ht="12.75">
      <c r="A941" s="37"/>
    </row>
    <row r="942" ht="12.75">
      <c r="A942" s="37"/>
    </row>
    <row r="943" ht="12.75">
      <c r="A943" s="37"/>
    </row>
    <row r="944" ht="12.75">
      <c r="A944" s="37"/>
    </row>
    <row r="945" ht="12.75">
      <c r="A945" s="37"/>
    </row>
    <row r="946" ht="12.75">
      <c r="A946" s="37"/>
    </row>
    <row r="947" ht="12.75">
      <c r="A947" s="37"/>
    </row>
    <row r="948" ht="12.75">
      <c r="A948" s="37"/>
    </row>
    <row r="949" ht="12.75">
      <c r="A949" s="37"/>
    </row>
    <row r="950" ht="12.75">
      <c r="A950" s="37"/>
    </row>
    <row r="951" ht="12.75">
      <c r="A951" s="37"/>
    </row>
    <row r="952" ht="12.75">
      <c r="A952" s="37"/>
    </row>
    <row r="953" ht="12.75">
      <c r="A953" s="37"/>
    </row>
    <row r="954" ht="12.75">
      <c r="A954" s="37"/>
    </row>
    <row r="955" ht="12.75">
      <c r="A955" s="37"/>
    </row>
    <row r="956" ht="12.75">
      <c r="A956" s="37"/>
    </row>
    <row r="957" ht="12.75">
      <c r="A957" s="37"/>
    </row>
    <row r="958" ht="12.75">
      <c r="A958" s="37"/>
    </row>
    <row r="959" ht="12.75">
      <c r="A959" s="37"/>
    </row>
    <row r="960" ht="12.75">
      <c r="A960" s="37"/>
    </row>
    <row r="961" ht="12.75">
      <c r="A961" s="37"/>
    </row>
    <row r="962" ht="12.75">
      <c r="A962" s="37"/>
    </row>
    <row r="963" ht="12.75">
      <c r="A963" s="37"/>
    </row>
    <row r="964" ht="12.75">
      <c r="A964" s="37"/>
    </row>
    <row r="965" ht="12.75">
      <c r="A965" s="37"/>
    </row>
    <row r="966" ht="12.75">
      <c r="A966" s="37"/>
    </row>
    <row r="967" ht="12.75">
      <c r="A967" s="37"/>
    </row>
    <row r="968" ht="12.75">
      <c r="A968" s="37"/>
    </row>
    <row r="969" ht="12.75">
      <c r="A969" s="37"/>
    </row>
    <row r="970" ht="12.75">
      <c r="A970" s="37"/>
    </row>
    <row r="971" ht="12.75">
      <c r="A971" s="37"/>
    </row>
    <row r="972" ht="12.75">
      <c r="A972" s="37"/>
    </row>
    <row r="973" ht="12.75">
      <c r="A973" s="37"/>
    </row>
    <row r="974" ht="12.75">
      <c r="A974" s="37"/>
    </row>
    <row r="975" ht="12.75">
      <c r="A975" s="37"/>
    </row>
    <row r="976" ht="12.75">
      <c r="A976" s="37"/>
    </row>
    <row r="977" ht="12.75">
      <c r="A977" s="37"/>
    </row>
    <row r="978" ht="12.75">
      <c r="A978" s="37"/>
    </row>
    <row r="979" ht="12.75">
      <c r="A979" s="37"/>
    </row>
    <row r="980" ht="12.75">
      <c r="A980" s="37"/>
    </row>
    <row r="981" ht="12.75">
      <c r="A981" s="37"/>
    </row>
    <row r="982" ht="12.75">
      <c r="A982" s="37"/>
    </row>
    <row r="983" ht="12.75">
      <c r="A983" s="37"/>
    </row>
    <row r="984" ht="12.75">
      <c r="A984" s="37"/>
    </row>
    <row r="985" ht="12.75">
      <c r="A985" s="37"/>
    </row>
    <row r="986" ht="12.75">
      <c r="A986" s="37"/>
    </row>
    <row r="987" ht="12.75">
      <c r="A987" s="37"/>
    </row>
    <row r="988" ht="12.75">
      <c r="A988" s="37"/>
    </row>
    <row r="989" ht="12.75">
      <c r="A989" s="37"/>
    </row>
    <row r="990" ht="12.75">
      <c r="A990" s="37"/>
    </row>
    <row r="991" ht="12.75">
      <c r="A991" s="37"/>
    </row>
    <row r="992" ht="12.75">
      <c r="A992" s="37"/>
    </row>
    <row r="993" ht="12.75">
      <c r="A993" s="37"/>
    </row>
    <row r="994" ht="12.75">
      <c r="A994" s="37"/>
    </row>
    <row r="995" ht="12.75">
      <c r="A995" s="37"/>
    </row>
    <row r="996" ht="12.75">
      <c r="A996" s="37"/>
    </row>
    <row r="997" ht="12.75">
      <c r="A997" s="37"/>
    </row>
    <row r="998" ht="12.75">
      <c r="A998" s="37"/>
    </row>
    <row r="999" ht="12.75">
      <c r="A999" s="37"/>
    </row>
    <row r="1000" ht="12.75">
      <c r="A1000" s="37"/>
    </row>
    <row r="1001" ht="12.75">
      <c r="A1001" s="37"/>
    </row>
    <row r="1002" ht="12.75">
      <c r="A1002" s="37"/>
    </row>
    <row r="1003" ht="12.75">
      <c r="A1003" s="37"/>
    </row>
    <row r="1004" ht="12.75">
      <c r="A1004" s="37"/>
    </row>
    <row r="1005" ht="12.75">
      <c r="A1005" s="37"/>
    </row>
    <row r="1006" ht="12.75">
      <c r="A1006" s="37"/>
    </row>
    <row r="1007" ht="12.75">
      <c r="A1007" s="37"/>
    </row>
    <row r="1008" ht="12.75">
      <c r="A1008" s="37"/>
    </row>
    <row r="1009" ht="12.75">
      <c r="A1009" s="37"/>
    </row>
    <row r="1010" ht="12.75">
      <c r="A1010" s="37"/>
    </row>
    <row r="1011" ht="12.75">
      <c r="A1011" s="37"/>
    </row>
    <row r="1012" ht="12.75">
      <c r="A1012" s="37"/>
    </row>
    <row r="1013" ht="12.75">
      <c r="A1013" s="37"/>
    </row>
    <row r="1014" ht="12.75">
      <c r="A1014" s="37"/>
    </row>
    <row r="1015" ht="12.75">
      <c r="A1015" s="37"/>
    </row>
    <row r="1016" ht="12.75">
      <c r="A1016" s="37"/>
    </row>
    <row r="1017" ht="12.75">
      <c r="A1017" s="37"/>
    </row>
    <row r="1018" ht="12.75">
      <c r="A1018" s="37"/>
    </row>
    <row r="1019" ht="12.75">
      <c r="A1019" s="37"/>
    </row>
    <row r="1020" ht="12.75">
      <c r="A1020" s="37"/>
    </row>
    <row r="1021" ht="12.75">
      <c r="A1021" s="37"/>
    </row>
    <row r="1022" ht="12.75">
      <c r="A1022" s="37"/>
    </row>
    <row r="1023" ht="12.75">
      <c r="A1023" s="37"/>
    </row>
    <row r="1024" ht="12.75">
      <c r="A1024" s="37"/>
    </row>
    <row r="1025" ht="12.75">
      <c r="A1025" s="37"/>
    </row>
    <row r="1026" ht="12.75">
      <c r="A1026" s="37"/>
    </row>
    <row r="1027" ht="12.75">
      <c r="A1027" s="37"/>
    </row>
    <row r="1028" ht="12.75">
      <c r="A1028" s="37"/>
    </row>
    <row r="1029" ht="12.75">
      <c r="A1029" s="37"/>
    </row>
    <row r="1030" ht="12.75">
      <c r="A1030" s="37"/>
    </row>
    <row r="1031" ht="12.75">
      <c r="A1031" s="37"/>
    </row>
    <row r="1032" ht="12.75">
      <c r="A1032" s="37"/>
    </row>
    <row r="1033" ht="12.75">
      <c r="A1033" s="37"/>
    </row>
    <row r="1034" ht="12.75">
      <c r="A1034" s="37"/>
    </row>
    <row r="1035" ht="12.75">
      <c r="A1035" s="37"/>
    </row>
    <row r="1036" ht="12.75">
      <c r="A1036" s="37"/>
    </row>
    <row r="1037" ht="12.75">
      <c r="A1037" s="37"/>
    </row>
    <row r="1038" ht="12.75">
      <c r="A1038" s="37"/>
    </row>
    <row r="1039" ht="12.75">
      <c r="A1039" s="37"/>
    </row>
    <row r="1040" ht="12.75">
      <c r="A1040" s="37"/>
    </row>
    <row r="1041" ht="12.75">
      <c r="A1041" s="37"/>
    </row>
    <row r="1042" ht="12.75">
      <c r="A1042" s="37"/>
    </row>
    <row r="1043" ht="12.75">
      <c r="A1043" s="37"/>
    </row>
    <row r="1044" ht="12.75">
      <c r="A1044" s="37"/>
    </row>
    <row r="1045" ht="12.75">
      <c r="A1045" s="37"/>
    </row>
    <row r="1046" ht="12.75">
      <c r="A1046" s="37"/>
    </row>
    <row r="1047" ht="12.75">
      <c r="A1047" s="37"/>
    </row>
    <row r="1048" ht="12.75">
      <c r="A1048" s="37"/>
    </row>
    <row r="1049" ht="12.75">
      <c r="A1049" s="37"/>
    </row>
    <row r="1050" ht="12.75">
      <c r="A1050" s="37"/>
    </row>
    <row r="1051" ht="12.75">
      <c r="A1051" s="37"/>
    </row>
    <row r="1052" ht="12.75">
      <c r="A1052" s="37"/>
    </row>
    <row r="1053" ht="12.75">
      <c r="A1053" s="37"/>
    </row>
    <row r="1054" ht="12.75">
      <c r="A1054" s="37"/>
    </row>
    <row r="1055" ht="12.75">
      <c r="A1055" s="37"/>
    </row>
    <row r="1056" ht="12.75">
      <c r="A1056" s="37"/>
    </row>
    <row r="1057" ht="12.75">
      <c r="A1057" s="37"/>
    </row>
    <row r="1058" ht="12.75">
      <c r="A1058" s="37"/>
    </row>
    <row r="1059" ht="12.75">
      <c r="A1059" s="37"/>
    </row>
    <row r="1060" ht="12.75">
      <c r="A1060" s="37"/>
    </row>
    <row r="1061" ht="12.75">
      <c r="A1061" s="37"/>
    </row>
    <row r="1062" ht="12.75">
      <c r="A1062" s="37"/>
    </row>
    <row r="1063" ht="12.75">
      <c r="A1063" s="37"/>
    </row>
    <row r="1064" ht="12.75">
      <c r="A1064" s="37"/>
    </row>
    <row r="1065" ht="12.75">
      <c r="A1065" s="37"/>
    </row>
    <row r="1066" ht="12.75">
      <c r="A1066" s="37"/>
    </row>
    <row r="1067" ht="12.75">
      <c r="A1067" s="37"/>
    </row>
    <row r="1068" ht="12.75">
      <c r="A1068" s="37"/>
    </row>
    <row r="1069" ht="12.75">
      <c r="A1069" s="37"/>
    </row>
    <row r="1070" ht="12.75">
      <c r="A1070" s="37"/>
    </row>
    <row r="1071" ht="12.75">
      <c r="A1071" s="37"/>
    </row>
    <row r="1072" ht="12.75">
      <c r="A1072" s="37"/>
    </row>
    <row r="1073" ht="12.75">
      <c r="A1073" s="37"/>
    </row>
    <row r="1074" ht="12.75">
      <c r="A1074" s="37"/>
    </row>
    <row r="1075" ht="12.75">
      <c r="A1075" s="37"/>
    </row>
    <row r="1076" ht="12.75">
      <c r="A1076" s="37"/>
    </row>
    <row r="1077" ht="12.75">
      <c r="A1077" s="37"/>
    </row>
    <row r="1078" ht="12.75">
      <c r="A1078" s="37"/>
    </row>
    <row r="1079" ht="12.75">
      <c r="A1079" s="37"/>
    </row>
    <row r="1080" ht="12.75">
      <c r="A1080" s="37"/>
    </row>
    <row r="1081" ht="12.75">
      <c r="A1081" s="37"/>
    </row>
    <row r="1082" ht="12.75">
      <c r="A1082" s="37"/>
    </row>
    <row r="1083" ht="12.75">
      <c r="A1083" s="37"/>
    </row>
    <row r="1084" ht="12.75">
      <c r="A1084" s="37"/>
    </row>
    <row r="1085" ht="12.75">
      <c r="A1085" s="37"/>
    </row>
    <row r="1086" ht="12.75">
      <c r="A1086" s="37"/>
    </row>
    <row r="1087" ht="12.75">
      <c r="A1087" s="37"/>
    </row>
    <row r="1088" ht="12.75">
      <c r="A1088" s="37"/>
    </row>
    <row r="1089" ht="12.75">
      <c r="A1089" s="37"/>
    </row>
    <row r="1090" ht="12.75">
      <c r="A1090" s="37"/>
    </row>
    <row r="1091" ht="12.75">
      <c r="A1091" s="37"/>
    </row>
    <row r="1092" ht="12.75">
      <c r="A1092" s="37"/>
    </row>
    <row r="1093" ht="12.75">
      <c r="A1093" s="37"/>
    </row>
    <row r="1094" ht="12.75">
      <c r="A1094" s="37"/>
    </row>
    <row r="1095" ht="12.75">
      <c r="A1095" s="37"/>
    </row>
    <row r="1096" ht="12.75">
      <c r="A1096" s="37"/>
    </row>
    <row r="1097" ht="12.75">
      <c r="A1097" s="37"/>
    </row>
    <row r="1098" ht="12.75">
      <c r="A1098" s="37"/>
    </row>
    <row r="1099" ht="12.75">
      <c r="A1099" s="37"/>
    </row>
    <row r="1100" ht="12.75">
      <c r="A1100" s="37"/>
    </row>
    <row r="1101" ht="12.75">
      <c r="A1101" s="37"/>
    </row>
    <row r="1102" ht="12.75">
      <c r="A1102" s="37"/>
    </row>
    <row r="1103" ht="12.75">
      <c r="A1103" s="37"/>
    </row>
    <row r="1104" ht="12.75">
      <c r="A1104" s="37"/>
    </row>
    <row r="1105" ht="12.75">
      <c r="A1105" s="37"/>
    </row>
    <row r="1106" ht="12.75">
      <c r="A1106" s="37"/>
    </row>
    <row r="1107" ht="12.75">
      <c r="A1107" s="37"/>
    </row>
    <row r="1108" ht="12.75">
      <c r="A1108" s="37"/>
    </row>
    <row r="1109" ht="12.75">
      <c r="A1109" s="37"/>
    </row>
    <row r="1110" ht="12.75">
      <c r="A1110" s="37"/>
    </row>
    <row r="1111" ht="12.75">
      <c r="A1111" s="37"/>
    </row>
    <row r="1112" ht="12.75">
      <c r="A1112" s="37"/>
    </row>
    <row r="1113" ht="12.75">
      <c r="A1113" s="37"/>
    </row>
    <row r="1114" ht="12.75">
      <c r="A1114" s="37"/>
    </row>
    <row r="1115" ht="12.75">
      <c r="A1115" s="37"/>
    </row>
    <row r="1116" ht="12.75">
      <c r="A1116" s="37"/>
    </row>
    <row r="1117" ht="12.75">
      <c r="A1117" s="37"/>
    </row>
    <row r="1118" ht="12.75">
      <c r="A1118" s="37"/>
    </row>
    <row r="1119" ht="12.75">
      <c r="A1119" s="37"/>
    </row>
    <row r="1120" ht="12.75">
      <c r="A1120" s="37"/>
    </row>
    <row r="1121" ht="12.75">
      <c r="A1121" s="37"/>
    </row>
    <row r="1122" ht="12.75">
      <c r="A1122" s="37"/>
    </row>
    <row r="1123" ht="12.75">
      <c r="A1123" s="37"/>
    </row>
    <row r="1124" ht="12.75">
      <c r="A1124" s="37"/>
    </row>
    <row r="1125" ht="12.75">
      <c r="A1125" s="37"/>
    </row>
    <row r="1126" ht="12.75">
      <c r="A1126" s="37"/>
    </row>
    <row r="1127" ht="12.75">
      <c r="A1127" s="37"/>
    </row>
    <row r="1128" ht="12.75">
      <c r="A1128" s="37"/>
    </row>
    <row r="1129" ht="12.75">
      <c r="A1129" s="37"/>
    </row>
    <row r="1130" ht="12.75">
      <c r="A1130" s="37"/>
    </row>
    <row r="1131" ht="12.75">
      <c r="A1131" s="37"/>
    </row>
    <row r="1132" ht="12.75">
      <c r="A1132" s="37"/>
    </row>
    <row r="1133" ht="12.75">
      <c r="A1133" s="37"/>
    </row>
    <row r="1134" ht="12.75">
      <c r="A1134" s="37"/>
    </row>
    <row r="1135" ht="12.75">
      <c r="A1135" s="37"/>
    </row>
    <row r="1136" ht="12.75">
      <c r="A1136" s="37"/>
    </row>
    <row r="1137" ht="12.75">
      <c r="A1137" s="37"/>
    </row>
    <row r="1138" ht="12.75">
      <c r="A1138" s="37"/>
    </row>
    <row r="1139" ht="12.75">
      <c r="A1139" s="37"/>
    </row>
    <row r="1140" ht="12.75">
      <c r="A1140" s="37"/>
    </row>
    <row r="1141" ht="12.75">
      <c r="A1141" s="37"/>
    </row>
    <row r="1142" ht="12.75">
      <c r="A1142" s="37"/>
    </row>
    <row r="1143" ht="12.75">
      <c r="A1143" s="37"/>
    </row>
    <row r="1144" ht="12.75">
      <c r="A1144" s="37"/>
    </row>
    <row r="1145" ht="12.75">
      <c r="A1145" s="37"/>
    </row>
    <row r="1146" ht="12.75">
      <c r="A1146" s="37"/>
    </row>
    <row r="1147" ht="12.75">
      <c r="A1147" s="37"/>
    </row>
    <row r="1148" ht="12.75">
      <c r="A1148" s="37"/>
    </row>
    <row r="1149" ht="12.75">
      <c r="A1149" s="37"/>
    </row>
    <row r="1150" ht="12.75">
      <c r="A1150" s="37"/>
    </row>
    <row r="1151" ht="12.75">
      <c r="A1151" s="37"/>
    </row>
    <row r="1152" ht="12.75">
      <c r="A1152" s="37"/>
    </row>
    <row r="1153" ht="12.75">
      <c r="A1153" s="37"/>
    </row>
    <row r="1154" ht="12.75">
      <c r="A1154" s="37"/>
    </row>
    <row r="1155" ht="12.75">
      <c r="A1155" s="37"/>
    </row>
    <row r="1156" ht="12.75">
      <c r="A1156" s="37"/>
    </row>
    <row r="1157" ht="12.75">
      <c r="A1157" s="37"/>
    </row>
    <row r="1158" ht="12.75">
      <c r="A1158" s="37"/>
    </row>
    <row r="1159" ht="12.75">
      <c r="A1159" s="37"/>
    </row>
    <row r="1160" ht="12.75">
      <c r="A1160" s="37"/>
    </row>
    <row r="1161" ht="12.75">
      <c r="A1161" s="37"/>
    </row>
    <row r="1162" ht="12.75">
      <c r="A1162" s="37"/>
    </row>
    <row r="1163" ht="12.75">
      <c r="A1163" s="37"/>
    </row>
    <row r="1164" ht="12.75">
      <c r="A1164" s="37"/>
    </row>
    <row r="1165" ht="12.75">
      <c r="A1165" s="37"/>
    </row>
    <row r="1166" ht="12.75">
      <c r="A1166" s="37"/>
    </row>
    <row r="1167" ht="12.75">
      <c r="A1167" s="37"/>
    </row>
    <row r="1168" ht="12.75">
      <c r="A1168" s="37"/>
    </row>
    <row r="1169" ht="12.75">
      <c r="A1169" s="37"/>
    </row>
    <row r="1170" ht="12.75">
      <c r="A1170" s="37"/>
    </row>
    <row r="1171" ht="12.75">
      <c r="A1171" s="37"/>
    </row>
    <row r="1172" ht="12.75">
      <c r="A1172" s="37"/>
    </row>
    <row r="1173" ht="12.75">
      <c r="A1173" s="37"/>
    </row>
    <row r="1174" ht="12.75">
      <c r="A1174" s="37"/>
    </row>
    <row r="1175" ht="12.75">
      <c r="A1175" s="37"/>
    </row>
    <row r="1176" ht="12.75">
      <c r="A1176" s="37"/>
    </row>
    <row r="1177" ht="12.75">
      <c r="A1177" s="37"/>
    </row>
    <row r="1178" ht="12.75">
      <c r="A1178" s="37"/>
    </row>
    <row r="1179" ht="12.75">
      <c r="A1179" s="37"/>
    </row>
    <row r="1180" ht="12.75">
      <c r="A1180" s="37"/>
    </row>
    <row r="1181" ht="12.75">
      <c r="A1181" s="37"/>
    </row>
    <row r="1182" ht="12.75">
      <c r="A1182" s="37"/>
    </row>
    <row r="1183" ht="12.75">
      <c r="A1183" s="37"/>
    </row>
    <row r="1184" ht="12.75">
      <c r="A1184" s="37"/>
    </row>
    <row r="1185" ht="12.75">
      <c r="A1185" s="37"/>
    </row>
    <row r="1186" ht="12.75">
      <c r="A1186" s="37"/>
    </row>
    <row r="1187" ht="12.75">
      <c r="A1187" s="37"/>
    </row>
    <row r="1188" ht="12.75">
      <c r="A1188" s="37"/>
    </row>
    <row r="1189" ht="12.75">
      <c r="A1189" s="37"/>
    </row>
    <row r="1190" ht="12.75">
      <c r="A1190" s="37"/>
    </row>
    <row r="1191" ht="12.75">
      <c r="A1191" s="37"/>
    </row>
    <row r="1192" ht="12.75">
      <c r="A1192" s="37"/>
    </row>
    <row r="1193" ht="12.75">
      <c r="A1193" s="37"/>
    </row>
    <row r="1194" ht="12.75">
      <c r="A1194" s="37"/>
    </row>
    <row r="1195" ht="12.75">
      <c r="A1195" s="37"/>
    </row>
    <row r="1196" ht="12.75">
      <c r="A1196" s="37"/>
    </row>
    <row r="1197" ht="12.75">
      <c r="A1197" s="37"/>
    </row>
    <row r="1198" ht="12.75">
      <c r="A1198" s="37"/>
    </row>
    <row r="1199" ht="12.75">
      <c r="A1199" s="37"/>
    </row>
    <row r="1200" ht="12.75">
      <c r="A1200" s="37"/>
    </row>
    <row r="1201" ht="12.75">
      <c r="A1201" s="37"/>
    </row>
    <row r="1202" ht="12.75">
      <c r="A1202" s="37"/>
    </row>
    <row r="1203" ht="12.75">
      <c r="A1203" s="37"/>
    </row>
    <row r="1204" ht="12.75">
      <c r="A1204" s="37"/>
    </row>
    <row r="1205" ht="12.75">
      <c r="A1205" s="37"/>
    </row>
    <row r="1206" ht="12.75">
      <c r="A1206" s="37"/>
    </row>
    <row r="1207" ht="12.75">
      <c r="A1207" s="37"/>
    </row>
    <row r="1208" ht="12.75">
      <c r="A1208" s="37"/>
    </row>
    <row r="1209" ht="12.75">
      <c r="A1209" s="37"/>
    </row>
    <row r="1210" ht="12.75">
      <c r="A1210" s="37"/>
    </row>
    <row r="1211" ht="12.75">
      <c r="A1211" s="37"/>
    </row>
    <row r="1212" ht="12.75">
      <c r="A1212" s="37"/>
    </row>
    <row r="1213" ht="12.75">
      <c r="A1213" s="37"/>
    </row>
    <row r="1214" ht="12.75">
      <c r="A1214" s="37"/>
    </row>
    <row r="1215" ht="12.75">
      <c r="A1215" s="37"/>
    </row>
    <row r="1216" ht="12.75">
      <c r="A1216" s="37"/>
    </row>
    <row r="1217" ht="12.75">
      <c r="A1217" s="37"/>
    </row>
    <row r="1218" ht="12.75">
      <c r="A1218" s="37"/>
    </row>
    <row r="1219" ht="12.75">
      <c r="A1219" s="37"/>
    </row>
    <row r="1220" ht="12.75">
      <c r="A1220" s="37"/>
    </row>
    <row r="1221" ht="12.75">
      <c r="A1221" s="37"/>
    </row>
    <row r="1222" ht="12.75">
      <c r="A1222" s="37"/>
    </row>
    <row r="1223" ht="12.75">
      <c r="A1223" s="37"/>
    </row>
    <row r="1224" ht="12.75">
      <c r="A1224" s="37"/>
    </row>
    <row r="1225" ht="12.75">
      <c r="A1225" s="37"/>
    </row>
    <row r="1226" ht="12.75">
      <c r="A1226" s="37"/>
    </row>
    <row r="1227" ht="12.75">
      <c r="A1227" s="37"/>
    </row>
    <row r="1228" ht="12.75">
      <c r="A1228" s="37"/>
    </row>
    <row r="1229" ht="12.75">
      <c r="A1229" s="37"/>
    </row>
    <row r="1230" ht="12.75">
      <c r="A1230" s="37"/>
    </row>
    <row r="1231" ht="12.75">
      <c r="A1231" s="37"/>
    </row>
    <row r="1232" ht="12.75">
      <c r="A1232" s="37"/>
    </row>
    <row r="1233" ht="12.75">
      <c r="A1233" s="37"/>
    </row>
    <row r="1234" ht="12.75">
      <c r="A1234" s="37"/>
    </row>
    <row r="1235" ht="12.75">
      <c r="A1235" s="37"/>
    </row>
    <row r="1236" ht="12.75">
      <c r="A1236" s="37"/>
    </row>
    <row r="1237" ht="12.75">
      <c r="A1237" s="37"/>
    </row>
    <row r="1238" ht="12.75">
      <c r="A1238" s="37"/>
    </row>
    <row r="1239" ht="12.75">
      <c r="A1239" s="37"/>
    </row>
    <row r="1240" ht="12.75">
      <c r="A1240" s="37"/>
    </row>
    <row r="1241" ht="12.75">
      <c r="A1241" s="37"/>
    </row>
    <row r="1242" ht="12.75">
      <c r="A1242" s="37"/>
    </row>
    <row r="1243" ht="12.75">
      <c r="A1243" s="37"/>
    </row>
    <row r="1244" ht="12.75">
      <c r="A1244" s="37"/>
    </row>
    <row r="1245" ht="12.75">
      <c r="A1245" s="37"/>
    </row>
    <row r="1246" ht="12.75">
      <c r="A1246" s="37"/>
    </row>
    <row r="1247" ht="12.75">
      <c r="A1247" s="37"/>
    </row>
    <row r="1248" ht="12.75">
      <c r="A1248" s="37"/>
    </row>
    <row r="1249" ht="12.75">
      <c r="A1249" s="37"/>
    </row>
    <row r="1250" ht="12.75">
      <c r="A1250" s="37"/>
    </row>
    <row r="1251" ht="12.75">
      <c r="A1251" s="37"/>
    </row>
    <row r="1252" ht="12.75">
      <c r="A1252" s="37"/>
    </row>
    <row r="1253" ht="12.75">
      <c r="A1253" s="37"/>
    </row>
    <row r="1254" ht="12.75">
      <c r="A1254" s="37"/>
    </row>
    <row r="1255" ht="12.75">
      <c r="A1255" s="37"/>
    </row>
    <row r="1256" ht="12.75">
      <c r="A1256" s="37"/>
    </row>
    <row r="1257" ht="12.75">
      <c r="A1257" s="37"/>
    </row>
    <row r="1258" ht="12.75">
      <c r="A1258" s="37"/>
    </row>
    <row r="1259" ht="12.75">
      <c r="A1259" s="37"/>
    </row>
    <row r="1260" ht="12.75">
      <c r="A1260" s="37"/>
    </row>
    <row r="1261" ht="12.75">
      <c r="A1261" s="37"/>
    </row>
    <row r="1262" ht="12.75">
      <c r="A1262" s="37"/>
    </row>
    <row r="1263" ht="12.75">
      <c r="A1263" s="37"/>
    </row>
  </sheetData>
  <mergeCells count="1">
    <mergeCell ref="A1:K1"/>
  </mergeCells>
  <printOptions/>
  <pageMargins left="0.6" right="0.2" top="0.32" bottom="0.32" header="0.22" footer="0.22"/>
  <pageSetup fitToHeight="1" fitToWidth="1"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OSYONG2</cp:lastModifiedBy>
  <cp:lastPrinted>2002-11-28T07:34:02Z</cp:lastPrinted>
  <dcterms:created xsi:type="dcterms:W3CDTF">2002-11-11T01:47:37Z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